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720" windowWidth="9720" windowHeight="6720" activeTab="6"/>
  </bookViews>
  <sheets>
    <sheet name="Изюбрь" sheetId="8" r:id="rId1"/>
    <sheet name="Косуля" sheetId="7" r:id="rId2"/>
    <sheet name="Лось" sheetId="6" r:id="rId3"/>
    <sheet name="Кабарга" sheetId="5" r:id="rId4"/>
    <sheet name="Соболь" sheetId="4" r:id="rId5"/>
    <sheet name="РЫСЬ" sheetId="3" r:id="rId6"/>
    <sheet name="ЛИМИТ " sheetId="1" r:id="rId7"/>
  </sheets>
  <definedNames>
    <definedName name="_xlnm.Print_Area" localSheetId="4">Соболь!$A$1:$CM$31</definedName>
  </definedNames>
  <calcPr calcId="145621"/>
</workbook>
</file>

<file path=xl/calcChain.xml><?xml version="1.0" encoding="utf-8"?>
<calcChain xmlns="http://schemas.openxmlformats.org/spreadsheetml/2006/main">
  <c r="BL29" i="5" l="1"/>
  <c r="AM29" i="5"/>
  <c r="AM29" i="6"/>
  <c r="CT20" i="8"/>
  <c r="CS20" i="8"/>
  <c r="AH22" i="1" l="1"/>
  <c r="AH21" i="1"/>
  <c r="AH20" i="1"/>
  <c r="AH19" i="1"/>
  <c r="AH18" i="1"/>
  <c r="AH16" i="1"/>
  <c r="AR26" i="5"/>
  <c r="AW26" i="5"/>
  <c r="BB26" i="5"/>
  <c r="CO21" i="7" l="1"/>
  <c r="CO22" i="7"/>
  <c r="CP21" i="7"/>
  <c r="CT26" i="8"/>
  <c r="CS26" i="8"/>
  <c r="BB22" i="8"/>
  <c r="BG26" i="5" l="1"/>
  <c r="AH29" i="8" l="1"/>
  <c r="AH29" i="3" l="1"/>
  <c r="AC29" i="3"/>
  <c r="T29" i="3"/>
  <c r="CA29" i="4"/>
  <c r="BL29" i="4"/>
  <c r="AM29" i="4"/>
  <c r="AH29" i="4"/>
  <c r="AC29" i="4"/>
  <c r="T29" i="4"/>
  <c r="BY29" i="5"/>
  <c r="CA29" i="6"/>
  <c r="BL29" i="6"/>
  <c r="BG29" i="6" s="1"/>
  <c r="T29" i="6"/>
  <c r="CG29" i="7"/>
  <c r="CA29" i="7"/>
  <c r="BL29" i="7"/>
  <c r="AM29" i="7"/>
  <c r="AH29" i="7"/>
  <c r="AC29" i="7"/>
  <c r="T29" i="7"/>
  <c r="BG28" i="7"/>
  <c r="BG27" i="7"/>
  <c r="BG26" i="7"/>
  <c r="BG25" i="7"/>
  <c r="BG24" i="7"/>
  <c r="BG23" i="7"/>
  <c r="BG22" i="7"/>
  <c r="BG20" i="7"/>
  <c r="BG21" i="7"/>
  <c r="CN21" i="7" s="1"/>
  <c r="BG24" i="8"/>
  <c r="BG22" i="8"/>
  <c r="CG29" i="8"/>
  <c r="CA29" i="8"/>
  <c r="BV29" i="8"/>
  <c r="BQ29" i="8"/>
  <c r="BL29" i="8"/>
  <c r="AM29" i="8"/>
  <c r="AC29" i="8"/>
  <c r="T29" i="8"/>
  <c r="AR27" i="8"/>
  <c r="AW27" i="8"/>
  <c r="BB27" i="8"/>
  <c r="AR28" i="8"/>
  <c r="AW28" i="8"/>
  <c r="BB28" i="8"/>
  <c r="BG23" i="3"/>
  <c r="BB23" i="3"/>
  <c r="AW23" i="3"/>
  <c r="AR23" i="3"/>
  <c r="CO24" i="4" l="1"/>
  <c r="BG24" i="4"/>
  <c r="CN24" i="4" s="1"/>
  <c r="BB24" i="4"/>
  <c r="AW24" i="4"/>
  <c r="AR24" i="4"/>
  <c r="CO23" i="4"/>
  <c r="BG23" i="4"/>
  <c r="CN23" i="4" s="1"/>
  <c r="BB23" i="4"/>
  <c r="AW23" i="4"/>
  <c r="AR23" i="4"/>
  <c r="CP23" i="7"/>
  <c r="CO28" i="7"/>
  <c r="CO27" i="7"/>
  <c r="CO26" i="7"/>
  <c r="CO25" i="7"/>
  <c r="CO24" i="7"/>
  <c r="CO23" i="7"/>
  <c r="CO20" i="7"/>
  <c r="CN20" i="7"/>
  <c r="CP20" i="7"/>
  <c r="CN22" i="7"/>
  <c r="CP22" i="7"/>
  <c r="CN23" i="7"/>
  <c r="CN24" i="7"/>
  <c r="CP24" i="7"/>
  <c r="CN25" i="7"/>
  <c r="CP25" i="7"/>
  <c r="CN26" i="7"/>
  <c r="CP26" i="7"/>
  <c r="CN27" i="7"/>
  <c r="CP27" i="7"/>
  <c r="CN28" i="7"/>
  <c r="CP28" i="7"/>
  <c r="BB24" i="7"/>
  <c r="AW24" i="7"/>
  <c r="AR24" i="7"/>
  <c r="BB23" i="7"/>
  <c r="AW23" i="7"/>
  <c r="AR23" i="7"/>
  <c r="CU24" i="8"/>
  <c r="CT24" i="8"/>
  <c r="CS24" i="8"/>
  <c r="CU23" i="8"/>
  <c r="CT23" i="8"/>
  <c r="CS23" i="8"/>
  <c r="CR24" i="8"/>
  <c r="BB24" i="8"/>
  <c r="AW24" i="8"/>
  <c r="AR24" i="8"/>
  <c r="BG23" i="8"/>
  <c r="CR23" i="8" s="1"/>
  <c r="BB23" i="8"/>
  <c r="AW23" i="8"/>
  <c r="AR23" i="8"/>
  <c r="BG25" i="4"/>
  <c r="CP25" i="6"/>
  <c r="BG26" i="6" l="1"/>
  <c r="BG25" i="6"/>
  <c r="BG20" i="6"/>
  <c r="CP25" i="5"/>
  <c r="CP26" i="5"/>
  <c r="CP20" i="5"/>
  <c r="CO20" i="5"/>
  <c r="BG20" i="8" l="1"/>
  <c r="CR20" i="8" s="1"/>
  <c r="CN26" i="5" l="1"/>
  <c r="CU26" i="8"/>
  <c r="CO29" i="4" l="1"/>
  <c r="CO26" i="4"/>
  <c r="CO25" i="4"/>
  <c r="CN25" i="4"/>
  <c r="CO22" i="4"/>
  <c r="CO20" i="4"/>
  <c r="CO26" i="5"/>
  <c r="CO25" i="5"/>
  <c r="CP29" i="6"/>
  <c r="CP26" i="6"/>
  <c r="CO26" i="6"/>
  <c r="CN26" i="6"/>
  <c r="CO25" i="6"/>
  <c r="CN25" i="6"/>
  <c r="CP20" i="6"/>
  <c r="CO20" i="6"/>
  <c r="CN20" i="6"/>
  <c r="CU25" i="8"/>
  <c r="CT25" i="8"/>
  <c r="CS25" i="8"/>
  <c r="CU22" i="8"/>
  <c r="CT22" i="8"/>
  <c r="CS22" i="8"/>
  <c r="CU20" i="8"/>
  <c r="BG25" i="3" l="1"/>
  <c r="BB26" i="6" l="1"/>
  <c r="BB25" i="6"/>
  <c r="BA21" i="1"/>
  <c r="BA18" i="1"/>
  <c r="BG29" i="3"/>
  <c r="AW29" i="3"/>
  <c r="BB29" i="3"/>
  <c r="AR29" i="3"/>
  <c r="BG22" i="4"/>
  <c r="CN22" i="4" s="1"/>
  <c r="BB25" i="4"/>
  <c r="AW25" i="4"/>
  <c r="AR25" i="4"/>
  <c r="BG26" i="4"/>
  <c r="CN26" i="4" s="1"/>
  <c r="BB26" i="4"/>
  <c r="AW26" i="4"/>
  <c r="AR26" i="4"/>
  <c r="BB25" i="5"/>
  <c r="AW25" i="5"/>
  <c r="AR25" i="5"/>
  <c r="BB28" i="7"/>
  <c r="AW28" i="7"/>
  <c r="AR28" i="7"/>
  <c r="BB22" i="7"/>
  <c r="AW22" i="7"/>
  <c r="AR22" i="7"/>
  <c r="BB20" i="7"/>
  <c r="AW20" i="7"/>
  <c r="AR20" i="7"/>
  <c r="BG26" i="8"/>
  <c r="CR26" i="8" s="1"/>
  <c r="BB25" i="8"/>
  <c r="AW25" i="8"/>
  <c r="AR25" i="8"/>
  <c r="T29" i="5"/>
  <c r="AH29" i="6"/>
  <c r="AC29" i="6"/>
  <c r="AH29" i="5"/>
  <c r="AC29" i="5"/>
  <c r="AR29" i="5" s="1"/>
  <c r="AW25" i="3"/>
  <c r="AR25" i="3"/>
  <c r="AR26" i="6"/>
  <c r="AR22" i="3"/>
  <c r="AW22" i="3"/>
  <c r="BB25" i="3"/>
  <c r="BB22" i="3"/>
  <c r="BG22" i="3"/>
  <c r="BG25" i="8"/>
  <c r="CR25" i="8" s="1"/>
  <c r="CF20" i="1"/>
  <c r="BQ29" i="5"/>
  <c r="AW29" i="7"/>
  <c r="BA22" i="1"/>
  <c r="BA16" i="1"/>
  <c r="BG20" i="4"/>
  <c r="CN20" i="4" s="1"/>
  <c r="BG20" i="5"/>
  <c r="CN20" i="5" s="1"/>
  <c r="BB20" i="5"/>
  <c r="AR22" i="8"/>
  <c r="BX19" i="1"/>
  <c r="BP19" i="1"/>
  <c r="CF22" i="1"/>
  <c r="BG25" i="5"/>
  <c r="CN25" i="5" s="1"/>
  <c r="AW25" i="6"/>
  <c r="AR25" i="6"/>
  <c r="BA19" i="1"/>
  <c r="BA20" i="1"/>
  <c r="BX16" i="1"/>
  <c r="BB27" i="7"/>
  <c r="AW27" i="7"/>
  <c r="AR27" i="7"/>
  <c r="BB26" i="7"/>
  <c r="AW26" i="7"/>
  <c r="AR26" i="7"/>
  <c r="BB25" i="7"/>
  <c r="AW25" i="7"/>
  <c r="AR25" i="7"/>
  <c r="BB21" i="7"/>
  <c r="AW21" i="7"/>
  <c r="AR21" i="7"/>
  <c r="BB26" i="8"/>
  <c r="AW26" i="8"/>
  <c r="AR26" i="8"/>
  <c r="BB20" i="4"/>
  <c r="AW20" i="4"/>
  <c r="AR20" i="4"/>
  <c r="AW20" i="5"/>
  <c r="BB20" i="6"/>
  <c r="AW20" i="6"/>
  <c r="AR20" i="6"/>
  <c r="CR22" i="8"/>
  <c r="BB20" i="8"/>
  <c r="AW20" i="8"/>
  <c r="AR20" i="8"/>
  <c r="AW22" i="8"/>
  <c r="BB22" i="4"/>
  <c r="AW22" i="4"/>
  <c r="AR22" i="4"/>
  <c r="AR20" i="5"/>
  <c r="BP16" i="1"/>
  <c r="BP18" i="1"/>
  <c r="BX18" i="1"/>
  <c r="CF18" i="1"/>
  <c r="CF21" i="1"/>
  <c r="CF16" i="1"/>
  <c r="CF19" i="1"/>
  <c r="BG29" i="5" l="1"/>
  <c r="CN29" i="5" s="1"/>
  <c r="CO29" i="5"/>
  <c r="CP29" i="5"/>
  <c r="CP29" i="7"/>
  <c r="CO29" i="7"/>
  <c r="AW29" i="5"/>
  <c r="BB29" i="5"/>
  <c r="CO29" i="6"/>
  <c r="CN29" i="6"/>
  <c r="CU29" i="8"/>
  <c r="CT29" i="8"/>
  <c r="CS29" i="8"/>
  <c r="AR29" i="6"/>
  <c r="BB29" i="8"/>
  <c r="AR29" i="7"/>
  <c r="BG29" i="4"/>
  <c r="CN29" i="4" s="1"/>
  <c r="BB29" i="4"/>
  <c r="AW29" i="6"/>
  <c r="BB29" i="6"/>
  <c r="BB29" i="7"/>
  <c r="AW29" i="8"/>
  <c r="AR29" i="8"/>
  <c r="AW29" i="4"/>
  <c r="AR29" i="4"/>
  <c r="BG29" i="7"/>
  <c r="CN29" i="7" s="1"/>
  <c r="BG29" i="8"/>
  <c r="CR29" i="8" s="1"/>
</calcChain>
</file>

<file path=xl/sharedStrings.xml><?xml version="1.0" encoding="utf-8"?>
<sst xmlns="http://schemas.openxmlformats.org/spreadsheetml/2006/main" count="275" uniqueCount="69">
  <si>
    <t>Проект лимита добычи охотничьих ресурсов</t>
  </si>
  <si>
    <t>в Еврейской автономной области (по согласованию с Минприродой РФ)</t>
  </si>
  <si>
    <t>(субъект Российской Федерации)</t>
  </si>
  <si>
    <t>№ п/п</t>
  </si>
  <si>
    <t>Вид охотничьих ресурсов</t>
  </si>
  <si>
    <t>Площадь, свойственная для обитания вида охотничьего ресурса, тыс. га</t>
  </si>
  <si>
    <t>численность, особей</t>
  </si>
  <si>
    <t>лимит особей</t>
  </si>
  <si>
    <t>особей</t>
  </si>
  <si>
    <t>%</t>
  </si>
  <si>
    <t>освоение лимита, в т.ч.</t>
  </si>
  <si>
    <t>лимит, в т. ч.</t>
  </si>
  <si>
    <t>% от лимита</t>
  </si>
  <si>
    <t>старше 1 года</t>
  </si>
  <si>
    <t>до года</t>
  </si>
  <si>
    <t>всего лимит</t>
  </si>
  <si>
    <t>% от численности</t>
  </si>
  <si>
    <t>1.</t>
  </si>
  <si>
    <t>2.</t>
  </si>
  <si>
    <t>Лось</t>
  </si>
  <si>
    <t>3.</t>
  </si>
  <si>
    <t>4.</t>
  </si>
  <si>
    <t>5.</t>
  </si>
  <si>
    <t>6.</t>
  </si>
  <si>
    <t>Благородный олень (изюбрь)</t>
  </si>
  <si>
    <t>Косуля</t>
  </si>
  <si>
    <t>Кабарга</t>
  </si>
  <si>
    <t>Рысь</t>
  </si>
  <si>
    <t>Соболь</t>
  </si>
  <si>
    <t>-</t>
  </si>
  <si>
    <t>Проект квот добычи охотничьих ресурсов</t>
  </si>
  <si>
    <t>(вид охотничьих ресурсов)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</si>
  <si>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</si>
  <si>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Площадь, свойственная для обитания вида охотничьих ресурсов, тыс. га</t>
  </si>
  <si>
    <t>Численность вида охотничьих ресурсов, особей</t>
  </si>
  <si>
    <t>Показатель численности, особей на 1000 га</t>
  </si>
  <si>
    <t>в том числе</t>
  </si>
  <si>
    <t>самцы с неокостеневшими рогами (пантами)</t>
  </si>
  <si>
    <t>самцы во время гона</t>
  </si>
  <si>
    <t>без подразделения по половому признаку</t>
  </si>
  <si>
    <t>до 1 года, особей</t>
  </si>
  <si>
    <t>Квоты добычи</t>
  </si>
  <si>
    <t>ИТОГО</t>
  </si>
  <si>
    <t>ООО "Сутара"</t>
  </si>
  <si>
    <t>ХГООиР (Хабаровское)</t>
  </si>
  <si>
    <t>ООО "Ирбис"</t>
  </si>
  <si>
    <t>ОРО ЕАО "Диана"</t>
  </si>
  <si>
    <t>Изюбрь</t>
  </si>
  <si>
    <t>самки</t>
  </si>
  <si>
    <t>самцы</t>
  </si>
  <si>
    <t>ОДОУ Биробиджанского района</t>
  </si>
  <si>
    <t>ОДОУ* Октябрьского района</t>
  </si>
  <si>
    <t>* ОДОУ - Общедоступные охотничьи угодья</t>
  </si>
  <si>
    <t>Приложение 1</t>
  </si>
  <si>
    <t>Приложение 2</t>
  </si>
  <si>
    <t>Приложение 3</t>
  </si>
  <si>
    <t>Приложение 4</t>
  </si>
  <si>
    <t>Приложение 5</t>
  </si>
  <si>
    <t>Приложение 6</t>
  </si>
  <si>
    <t>2018г.</t>
  </si>
  <si>
    <t>2019г.</t>
  </si>
  <si>
    <t>ОО "ООиР ЕАО" участок № 1</t>
  </si>
  <si>
    <t>ОО "ООиР ЕАО" участок № 2</t>
  </si>
  <si>
    <t>ОО "ООиР ЕАО" участок № 3</t>
  </si>
  <si>
    <t>2018 - 2019 гг.</t>
  </si>
  <si>
    <t>на 01 августа 2020г. до 01 августа 2021г.</t>
  </si>
  <si>
    <t>2020г.</t>
  </si>
  <si>
    <t>2019 - 2020 гг.</t>
  </si>
  <si>
    <t>Устанавливаемые лимиты добычи в 2020 - 2021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</si>
</sst>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6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/>
    <xf numFmtId="0" fontId="1" fillId="0" borderId="0" xfId="0" applyFont="1" applyAlignment="1"/>
    <xf numFmtId="0" fontId="5" fillId="0" borderId="0" xfId="0" applyFont="1" applyAlignment="1"/>
    <xf numFmtId="0" fontId="2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/>
    <xf numFmtId="2" fontId="0" fillId="0" borderId="0" xfId="0" applyNumberFormat="1"/>
    <xf numFmtId="2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0" fontId="1" fillId="0" borderId="5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49"/>
  <sheetViews>
    <sheetView zoomScale="120" zoomScaleNormal="120" workbookViewId="0">
      <selection activeCell="BQ29" sqref="BQ29:CF29"/>
    </sheetView>
  </sheetViews>
  <sheetFormatPr defaultRowHeight="12.75" x14ac:dyDescent="0.2"/>
  <cols>
    <col min="1" max="55" width="1.7109375" customWidth="1"/>
    <col min="56" max="56" width="1.5703125" customWidth="1"/>
    <col min="57" max="58" width="1.7109375" customWidth="1"/>
    <col min="59" max="59" width="1.85546875" customWidth="1"/>
    <col min="60" max="63" width="1.7109375" customWidth="1"/>
    <col min="64" max="64" width="2" customWidth="1"/>
    <col min="65" max="90" width="1.7109375" customWidth="1"/>
    <col min="91" max="91" width="0.28515625" customWidth="1"/>
    <col min="92" max="95" width="1.7109375" customWidth="1"/>
  </cols>
  <sheetData>
    <row r="1" spans="1:95" x14ac:dyDescent="0.2">
      <c r="CB1" s="41" t="s">
        <v>53</v>
      </c>
      <c r="CC1" s="41"/>
      <c r="CD1" s="41"/>
      <c r="CE1" s="41"/>
      <c r="CF1" s="41"/>
      <c r="CG1" s="41"/>
      <c r="CH1" s="41"/>
      <c r="CI1" s="41"/>
      <c r="CJ1" s="41"/>
      <c r="CK1" s="41"/>
      <c r="CL1" s="41"/>
    </row>
    <row r="2" spans="1:95" ht="18.75" x14ac:dyDescent="0.3">
      <c r="A2" s="43" t="s">
        <v>30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1"/>
      <c r="CO2" s="1"/>
      <c r="CP2" s="1"/>
      <c r="CQ2" s="1"/>
    </row>
    <row r="3" spans="1:9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1"/>
      <c r="CO3" s="1"/>
      <c r="CP3" s="1"/>
      <c r="CQ3" s="1"/>
    </row>
    <row r="4" spans="1:95" ht="18.75" x14ac:dyDescent="0.3">
      <c r="A4" s="44" t="s">
        <v>47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1"/>
      <c r="CO4" s="1"/>
      <c r="CP4" s="1"/>
      <c r="CQ4" s="1"/>
    </row>
    <row r="5" spans="1:95" x14ac:dyDescent="0.2">
      <c r="A5" s="45" t="s">
        <v>31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1"/>
      <c r="CO5" s="1"/>
      <c r="CP5" s="1"/>
      <c r="CQ5" s="1"/>
    </row>
    <row r="6" spans="1:9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1"/>
      <c r="CO6" s="1"/>
      <c r="CP6" s="1"/>
      <c r="CQ6" s="1"/>
    </row>
    <row r="7" spans="1:95" ht="18.75" x14ac:dyDescent="0.3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1"/>
      <c r="CO7" s="1"/>
      <c r="CP7" s="1"/>
      <c r="CQ7" s="1"/>
    </row>
    <row r="8" spans="1:95" x14ac:dyDescent="0.2">
      <c r="A8" s="45" t="s">
        <v>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1"/>
      <c r="CO8" s="1"/>
      <c r="CP8" s="1"/>
      <c r="CQ8" s="1"/>
    </row>
    <row r="9" spans="1:95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1"/>
      <c r="CO9" s="1"/>
      <c r="CP9" s="1"/>
      <c r="CQ9" s="1"/>
    </row>
    <row r="10" spans="1:95" ht="18.75" x14ac:dyDescent="0.3">
      <c r="A10" s="46" t="s">
        <v>65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1"/>
      <c r="CO10" s="1"/>
      <c r="CP10" s="1"/>
      <c r="CQ10" s="1"/>
    </row>
    <row r="11" spans="1:95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1"/>
      <c r="CO11" s="1"/>
      <c r="CP11" s="1"/>
      <c r="CQ11" s="1"/>
    </row>
    <row r="12" spans="1:95" x14ac:dyDescent="0.2">
      <c r="A12" s="40" t="s">
        <v>3</v>
      </c>
      <c r="B12" s="40"/>
      <c r="C12" s="40" t="s">
        <v>32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 t="s">
        <v>33</v>
      </c>
      <c r="U12" s="40"/>
      <c r="V12" s="40"/>
      <c r="W12" s="40"/>
      <c r="X12" s="40"/>
      <c r="Y12" s="40"/>
      <c r="Z12" s="40"/>
      <c r="AA12" s="40"/>
      <c r="AB12" s="40"/>
      <c r="AC12" s="40" t="s">
        <v>34</v>
      </c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 t="s">
        <v>35</v>
      </c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 t="s">
        <v>41</v>
      </c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1"/>
      <c r="CO12" s="1"/>
      <c r="CP12" s="1"/>
      <c r="CQ12" s="1"/>
    </row>
    <row r="13" spans="1:95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 t="s">
        <v>16</v>
      </c>
      <c r="BH13" s="40"/>
      <c r="BI13" s="40"/>
      <c r="BJ13" s="40"/>
      <c r="BK13" s="40"/>
      <c r="BL13" s="40" t="s">
        <v>8</v>
      </c>
      <c r="BM13" s="40"/>
      <c r="BN13" s="40"/>
      <c r="BO13" s="40"/>
      <c r="BP13" s="40"/>
      <c r="BQ13" s="40" t="s">
        <v>36</v>
      </c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1"/>
      <c r="CO13" s="1"/>
      <c r="CP13" s="1"/>
      <c r="CQ13" s="1"/>
    </row>
    <row r="14" spans="1:95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 t="s">
        <v>37</v>
      </c>
      <c r="BR14" s="40"/>
      <c r="BS14" s="40"/>
      <c r="BT14" s="40"/>
      <c r="BU14" s="40"/>
      <c r="BV14" s="40" t="s">
        <v>38</v>
      </c>
      <c r="BW14" s="40"/>
      <c r="BX14" s="40"/>
      <c r="BY14" s="40"/>
      <c r="BZ14" s="40"/>
      <c r="CA14" s="40" t="s">
        <v>39</v>
      </c>
      <c r="CB14" s="40"/>
      <c r="CC14" s="40"/>
      <c r="CD14" s="40"/>
      <c r="CE14" s="40"/>
      <c r="CF14" s="40"/>
      <c r="CG14" s="40" t="s">
        <v>40</v>
      </c>
      <c r="CH14" s="40"/>
      <c r="CI14" s="40"/>
      <c r="CJ14" s="40"/>
      <c r="CK14" s="40"/>
      <c r="CL14" s="40"/>
      <c r="CM14" s="40"/>
      <c r="CN14" s="1"/>
      <c r="CO14" s="1"/>
      <c r="CP14" s="1"/>
      <c r="CQ14" s="1"/>
    </row>
    <row r="15" spans="1:95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 t="s">
        <v>59</v>
      </c>
      <c r="AD15" s="40"/>
      <c r="AE15" s="40"/>
      <c r="AF15" s="40"/>
      <c r="AG15" s="40"/>
      <c r="AH15" s="40" t="s">
        <v>60</v>
      </c>
      <c r="AI15" s="40"/>
      <c r="AJ15" s="40"/>
      <c r="AK15" s="40"/>
      <c r="AL15" s="40"/>
      <c r="AM15" s="40" t="s">
        <v>66</v>
      </c>
      <c r="AN15" s="40"/>
      <c r="AO15" s="40"/>
      <c r="AP15" s="40"/>
      <c r="AQ15" s="40"/>
      <c r="AR15" s="40" t="s">
        <v>59</v>
      </c>
      <c r="AS15" s="40"/>
      <c r="AT15" s="40"/>
      <c r="AU15" s="40"/>
      <c r="AV15" s="40"/>
      <c r="AW15" s="40" t="s">
        <v>60</v>
      </c>
      <c r="AX15" s="40"/>
      <c r="AY15" s="40"/>
      <c r="AZ15" s="40"/>
      <c r="BA15" s="40"/>
      <c r="BB15" s="40" t="s">
        <v>66</v>
      </c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1"/>
      <c r="CO15" s="1"/>
      <c r="CP15" s="1"/>
      <c r="CQ15" s="1"/>
    </row>
    <row r="16" spans="1:95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1"/>
      <c r="CO16" s="1"/>
      <c r="CP16" s="1"/>
      <c r="CQ16" s="1"/>
    </row>
    <row r="17" spans="1:99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1"/>
      <c r="CO17" s="1"/>
      <c r="CP17" s="1"/>
      <c r="CQ17" s="1"/>
    </row>
    <row r="18" spans="1:99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1"/>
      <c r="CO18" s="1"/>
      <c r="CP18" s="1"/>
      <c r="CQ18" s="1"/>
    </row>
    <row r="19" spans="1:99" x14ac:dyDescent="0.2">
      <c r="A19" s="39">
        <v>1</v>
      </c>
      <c r="B19" s="39"/>
      <c r="C19" s="39">
        <v>2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>
        <v>3</v>
      </c>
      <c r="U19" s="39"/>
      <c r="V19" s="39"/>
      <c r="W19" s="39"/>
      <c r="X19" s="39"/>
      <c r="Y19" s="39"/>
      <c r="Z19" s="39"/>
      <c r="AA19" s="39"/>
      <c r="AB19" s="39"/>
      <c r="AC19" s="39">
        <v>4</v>
      </c>
      <c r="AD19" s="39"/>
      <c r="AE19" s="39"/>
      <c r="AF19" s="39"/>
      <c r="AG19" s="39"/>
      <c r="AH19" s="39">
        <v>5</v>
      </c>
      <c r="AI19" s="39"/>
      <c r="AJ19" s="39"/>
      <c r="AK19" s="39"/>
      <c r="AL19" s="39"/>
      <c r="AM19" s="39">
        <v>6</v>
      </c>
      <c r="AN19" s="39"/>
      <c r="AO19" s="39"/>
      <c r="AP19" s="39"/>
      <c r="AQ19" s="39"/>
      <c r="AR19" s="39">
        <v>7</v>
      </c>
      <c r="AS19" s="39"/>
      <c r="AT19" s="39"/>
      <c r="AU19" s="39"/>
      <c r="AV19" s="39"/>
      <c r="AW19" s="39">
        <v>8</v>
      </c>
      <c r="AX19" s="39"/>
      <c r="AY19" s="39"/>
      <c r="AZ19" s="39"/>
      <c r="BA19" s="39"/>
      <c r="BB19" s="39">
        <v>9</v>
      </c>
      <c r="BC19" s="39"/>
      <c r="BD19" s="39"/>
      <c r="BE19" s="39"/>
      <c r="BF19" s="39"/>
      <c r="BG19" s="39">
        <v>10</v>
      </c>
      <c r="BH19" s="39"/>
      <c r="BI19" s="39"/>
      <c r="BJ19" s="39"/>
      <c r="BK19" s="39"/>
      <c r="BL19" s="39">
        <v>11</v>
      </c>
      <c r="BM19" s="39"/>
      <c r="BN19" s="39"/>
      <c r="BO19" s="39"/>
      <c r="BP19" s="39"/>
      <c r="BQ19" s="39">
        <v>12</v>
      </c>
      <c r="BR19" s="39"/>
      <c r="BS19" s="39"/>
      <c r="BT19" s="39"/>
      <c r="BU19" s="39"/>
      <c r="BV19" s="39">
        <v>13</v>
      </c>
      <c r="BW19" s="39"/>
      <c r="BX19" s="39"/>
      <c r="BY19" s="39"/>
      <c r="BZ19" s="39"/>
      <c r="CA19" s="39">
        <v>14</v>
      </c>
      <c r="CB19" s="39"/>
      <c r="CC19" s="39"/>
      <c r="CD19" s="39"/>
      <c r="CE19" s="39"/>
      <c r="CF19" s="39"/>
      <c r="CG19" s="39">
        <v>15</v>
      </c>
      <c r="CH19" s="39"/>
      <c r="CI19" s="39"/>
      <c r="CJ19" s="39"/>
      <c r="CK19" s="39"/>
      <c r="CL19" s="39"/>
      <c r="CM19" s="39"/>
      <c r="CN19" s="1"/>
      <c r="CO19" s="1"/>
      <c r="CP19" s="1"/>
      <c r="CQ19" s="1"/>
    </row>
    <row r="20" spans="1:99" s="10" customFormat="1" ht="12" customHeight="1" x14ac:dyDescent="0.2">
      <c r="A20" s="29">
        <v>1</v>
      </c>
      <c r="B20" s="29"/>
      <c r="C20" s="32" t="s">
        <v>43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29">
        <v>830.3</v>
      </c>
      <c r="U20" s="29"/>
      <c r="V20" s="29"/>
      <c r="W20" s="29"/>
      <c r="X20" s="29"/>
      <c r="Y20" s="29"/>
      <c r="Z20" s="29"/>
      <c r="AA20" s="29"/>
      <c r="AB20" s="29"/>
      <c r="AC20" s="20">
        <v>1723</v>
      </c>
      <c r="AD20" s="22"/>
      <c r="AE20" s="22"/>
      <c r="AF20" s="22"/>
      <c r="AG20" s="21"/>
      <c r="AH20" s="20">
        <v>1812</v>
      </c>
      <c r="AI20" s="22"/>
      <c r="AJ20" s="22"/>
      <c r="AK20" s="22"/>
      <c r="AL20" s="21"/>
      <c r="AM20" s="29">
        <v>1923</v>
      </c>
      <c r="AN20" s="29"/>
      <c r="AO20" s="29"/>
      <c r="AP20" s="29"/>
      <c r="AQ20" s="29"/>
      <c r="AR20" s="30">
        <f>AC20/T20</f>
        <v>2.0751535589545949</v>
      </c>
      <c r="AS20" s="30"/>
      <c r="AT20" s="30"/>
      <c r="AU20" s="30"/>
      <c r="AV20" s="30"/>
      <c r="AW20" s="30">
        <f>AH20/T20</f>
        <v>2.1823437311815006</v>
      </c>
      <c r="AX20" s="30"/>
      <c r="AY20" s="30"/>
      <c r="AZ20" s="30"/>
      <c r="BA20" s="30"/>
      <c r="BB20" s="30">
        <f>AM20/T20</f>
        <v>2.3160303504757316</v>
      </c>
      <c r="BC20" s="30"/>
      <c r="BD20" s="30"/>
      <c r="BE20" s="30"/>
      <c r="BF20" s="30"/>
      <c r="BG20" s="30">
        <f>(BL20/AM20)*100</f>
        <v>4.9921996879875197</v>
      </c>
      <c r="BH20" s="30"/>
      <c r="BI20" s="30"/>
      <c r="BJ20" s="30"/>
      <c r="BK20" s="30"/>
      <c r="BL20" s="38">
        <v>96</v>
      </c>
      <c r="BM20" s="38"/>
      <c r="BN20" s="38"/>
      <c r="BO20" s="38"/>
      <c r="BP20" s="38"/>
      <c r="BQ20" s="29">
        <v>15</v>
      </c>
      <c r="BR20" s="29"/>
      <c r="BS20" s="29"/>
      <c r="BT20" s="29"/>
      <c r="BU20" s="29"/>
      <c r="BV20" s="29">
        <v>9</v>
      </c>
      <c r="BW20" s="29"/>
      <c r="BX20" s="29"/>
      <c r="BY20" s="29"/>
      <c r="BZ20" s="29"/>
      <c r="CA20" s="29">
        <v>53</v>
      </c>
      <c r="CB20" s="29"/>
      <c r="CC20" s="29"/>
      <c r="CD20" s="29"/>
      <c r="CE20" s="29"/>
      <c r="CF20" s="29"/>
      <c r="CG20" s="29">
        <v>19</v>
      </c>
      <c r="CH20" s="29"/>
      <c r="CI20" s="29"/>
      <c r="CJ20" s="29"/>
      <c r="CK20" s="29"/>
      <c r="CL20" s="29"/>
      <c r="CM20" s="29"/>
      <c r="CN20" s="12"/>
      <c r="CO20" s="12"/>
      <c r="CP20" s="12"/>
      <c r="CQ20" s="12"/>
      <c r="CR20" s="15">
        <f>AM20*BG20/100</f>
        <v>96</v>
      </c>
      <c r="CS20" s="10">
        <f>AM20/T20</f>
        <v>2.3160303504757316</v>
      </c>
      <c r="CT20" s="15">
        <f>BL20*0.25</f>
        <v>24</v>
      </c>
      <c r="CU20" s="16">
        <f>BL20*0.2</f>
        <v>19.200000000000003</v>
      </c>
    </row>
    <row r="21" spans="1:99" s="10" customFormat="1" ht="12.75" customHeight="1" x14ac:dyDescent="0.2">
      <c r="A21" s="20">
        <v>2</v>
      </c>
      <c r="B21" s="21"/>
      <c r="C21" s="26" t="s">
        <v>44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8"/>
      <c r="T21" s="20">
        <v>0</v>
      </c>
      <c r="U21" s="22"/>
      <c r="V21" s="22"/>
      <c r="W21" s="22"/>
      <c r="X21" s="22"/>
      <c r="Y21" s="22"/>
      <c r="Z21" s="22"/>
      <c r="AA21" s="22"/>
      <c r="AB21" s="21"/>
      <c r="AC21" s="20">
        <v>0</v>
      </c>
      <c r="AD21" s="22"/>
      <c r="AE21" s="22"/>
      <c r="AF21" s="22"/>
      <c r="AG21" s="21"/>
      <c r="AH21" s="20">
        <v>0</v>
      </c>
      <c r="AI21" s="22"/>
      <c r="AJ21" s="22"/>
      <c r="AK21" s="22"/>
      <c r="AL21" s="21"/>
      <c r="AM21" s="20">
        <v>0</v>
      </c>
      <c r="AN21" s="22"/>
      <c r="AO21" s="22"/>
      <c r="AP21" s="22"/>
      <c r="AQ21" s="21"/>
      <c r="AR21" s="23">
        <v>0</v>
      </c>
      <c r="AS21" s="24"/>
      <c r="AT21" s="24"/>
      <c r="AU21" s="24"/>
      <c r="AV21" s="25"/>
      <c r="AW21" s="23">
        <v>0</v>
      </c>
      <c r="AX21" s="24"/>
      <c r="AY21" s="24"/>
      <c r="AZ21" s="24"/>
      <c r="BA21" s="25"/>
      <c r="BB21" s="23">
        <v>0</v>
      </c>
      <c r="BC21" s="24"/>
      <c r="BD21" s="24"/>
      <c r="BE21" s="24"/>
      <c r="BF21" s="25"/>
      <c r="BG21" s="23">
        <v>0</v>
      </c>
      <c r="BH21" s="24"/>
      <c r="BI21" s="24"/>
      <c r="BJ21" s="24"/>
      <c r="BK21" s="25"/>
      <c r="BL21" s="20">
        <v>0</v>
      </c>
      <c r="BM21" s="22"/>
      <c r="BN21" s="22"/>
      <c r="BO21" s="22"/>
      <c r="BP21" s="21"/>
      <c r="BQ21" s="20"/>
      <c r="BR21" s="22"/>
      <c r="BS21" s="22"/>
      <c r="BT21" s="22"/>
      <c r="BU21" s="21"/>
      <c r="BV21" s="20"/>
      <c r="BW21" s="22"/>
      <c r="BX21" s="22"/>
      <c r="BY21" s="22"/>
      <c r="BZ21" s="21"/>
      <c r="CA21" s="20"/>
      <c r="CB21" s="22"/>
      <c r="CC21" s="22"/>
      <c r="CD21" s="22"/>
      <c r="CE21" s="22"/>
      <c r="CF21" s="21"/>
      <c r="CG21" s="20"/>
      <c r="CH21" s="22"/>
      <c r="CI21" s="22"/>
      <c r="CJ21" s="22"/>
      <c r="CK21" s="22"/>
      <c r="CL21" s="22"/>
      <c r="CM21" s="21"/>
      <c r="CN21" s="12"/>
      <c r="CO21" s="12"/>
      <c r="CP21" s="12"/>
      <c r="CQ21" s="12"/>
      <c r="CR21" s="15"/>
      <c r="CT21" s="15"/>
    </row>
    <row r="22" spans="1:99" s="13" customFormat="1" x14ac:dyDescent="0.2">
      <c r="A22" s="29">
        <v>3</v>
      </c>
      <c r="B22" s="29"/>
      <c r="C22" s="32" t="s">
        <v>61</v>
      </c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29">
        <v>148.6</v>
      </c>
      <c r="U22" s="29"/>
      <c r="V22" s="29"/>
      <c r="W22" s="29"/>
      <c r="X22" s="29"/>
      <c r="Y22" s="29"/>
      <c r="Z22" s="29"/>
      <c r="AA22" s="29"/>
      <c r="AB22" s="29"/>
      <c r="AC22" s="20">
        <v>237</v>
      </c>
      <c r="AD22" s="22"/>
      <c r="AE22" s="22"/>
      <c r="AF22" s="22"/>
      <c r="AG22" s="21"/>
      <c r="AH22" s="20">
        <v>235</v>
      </c>
      <c r="AI22" s="22"/>
      <c r="AJ22" s="22"/>
      <c r="AK22" s="22"/>
      <c r="AL22" s="21"/>
      <c r="AM22" s="29">
        <v>275</v>
      </c>
      <c r="AN22" s="29"/>
      <c r="AO22" s="29"/>
      <c r="AP22" s="29"/>
      <c r="AQ22" s="29"/>
      <c r="AR22" s="30">
        <f t="shared" ref="AR22:AR29" si="0">AC22/T22</f>
        <v>1.594885598923284</v>
      </c>
      <c r="AS22" s="30"/>
      <c r="AT22" s="30"/>
      <c r="AU22" s="30"/>
      <c r="AV22" s="30"/>
      <c r="AW22" s="30">
        <f t="shared" ref="AW22:AW29" si="1">AH22/T22</f>
        <v>1.5814266487213997</v>
      </c>
      <c r="AX22" s="30"/>
      <c r="AY22" s="30"/>
      <c r="AZ22" s="30"/>
      <c r="BA22" s="30"/>
      <c r="BB22" s="30">
        <f>AM22/T22</f>
        <v>1.8506056527590848</v>
      </c>
      <c r="BC22" s="30"/>
      <c r="BD22" s="30"/>
      <c r="BE22" s="30"/>
      <c r="BF22" s="30"/>
      <c r="BG22" s="30">
        <f>(BL22/AM22)*100</f>
        <v>4.7272727272727275</v>
      </c>
      <c r="BH22" s="30"/>
      <c r="BI22" s="30"/>
      <c r="BJ22" s="30"/>
      <c r="BK22" s="30"/>
      <c r="BL22" s="29">
        <v>13</v>
      </c>
      <c r="BM22" s="29"/>
      <c r="BN22" s="29"/>
      <c r="BO22" s="29"/>
      <c r="BP22" s="29"/>
      <c r="BQ22" s="29">
        <v>1</v>
      </c>
      <c r="BR22" s="29"/>
      <c r="BS22" s="29"/>
      <c r="BT22" s="29"/>
      <c r="BU22" s="29"/>
      <c r="BV22" s="29">
        <v>2</v>
      </c>
      <c r="BW22" s="29"/>
      <c r="BX22" s="29"/>
      <c r="BY22" s="29"/>
      <c r="BZ22" s="29"/>
      <c r="CA22" s="29">
        <v>8</v>
      </c>
      <c r="CB22" s="29"/>
      <c r="CC22" s="29"/>
      <c r="CD22" s="29"/>
      <c r="CE22" s="29"/>
      <c r="CF22" s="29"/>
      <c r="CG22" s="29">
        <v>2</v>
      </c>
      <c r="CH22" s="29"/>
      <c r="CI22" s="29"/>
      <c r="CJ22" s="29"/>
      <c r="CK22" s="29"/>
      <c r="CL22" s="29"/>
      <c r="CM22" s="29"/>
      <c r="CN22" s="12"/>
      <c r="CO22" s="12"/>
      <c r="CP22" s="12"/>
      <c r="CQ22" s="12"/>
      <c r="CR22" s="15">
        <f>AM22*BG22/100</f>
        <v>13</v>
      </c>
      <c r="CS22" s="10">
        <f>AM22/T22</f>
        <v>1.8506056527590848</v>
      </c>
      <c r="CT22" s="15">
        <f>BL22*0.25</f>
        <v>3.25</v>
      </c>
      <c r="CU22" s="10">
        <f>BL22*0.2</f>
        <v>2.6</v>
      </c>
    </row>
    <row r="23" spans="1:99" s="13" customFormat="1" x14ac:dyDescent="0.2">
      <c r="A23" s="20">
        <v>4</v>
      </c>
      <c r="B23" s="21"/>
      <c r="C23" s="32" t="s">
        <v>62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29">
        <v>35</v>
      </c>
      <c r="U23" s="29"/>
      <c r="V23" s="29"/>
      <c r="W23" s="29"/>
      <c r="X23" s="29"/>
      <c r="Y23" s="29"/>
      <c r="Z23" s="29"/>
      <c r="AA23" s="29"/>
      <c r="AB23" s="29"/>
      <c r="AC23" s="20">
        <v>24</v>
      </c>
      <c r="AD23" s="22"/>
      <c r="AE23" s="22"/>
      <c r="AF23" s="22"/>
      <c r="AG23" s="21"/>
      <c r="AH23" s="20">
        <v>49</v>
      </c>
      <c r="AI23" s="22"/>
      <c r="AJ23" s="22"/>
      <c r="AK23" s="22"/>
      <c r="AL23" s="21"/>
      <c r="AM23" s="29">
        <v>50</v>
      </c>
      <c r="AN23" s="29"/>
      <c r="AO23" s="29"/>
      <c r="AP23" s="29"/>
      <c r="AQ23" s="29"/>
      <c r="AR23" s="30">
        <f t="shared" ref="AR23:AR24" si="2">AC23/T23</f>
        <v>0.68571428571428572</v>
      </c>
      <c r="AS23" s="30"/>
      <c r="AT23" s="30"/>
      <c r="AU23" s="30"/>
      <c r="AV23" s="30"/>
      <c r="AW23" s="30">
        <f t="shared" ref="AW23:AW24" si="3">AH23/T23</f>
        <v>1.4</v>
      </c>
      <c r="AX23" s="30"/>
      <c r="AY23" s="30"/>
      <c r="AZ23" s="30"/>
      <c r="BA23" s="30"/>
      <c r="BB23" s="30">
        <f t="shared" ref="BB23:BB24" si="4">AM23/T23</f>
        <v>1.4285714285714286</v>
      </c>
      <c r="BC23" s="30"/>
      <c r="BD23" s="30"/>
      <c r="BE23" s="30"/>
      <c r="BF23" s="30"/>
      <c r="BG23" s="30">
        <f>(BL23/AM23)*100</f>
        <v>4</v>
      </c>
      <c r="BH23" s="30"/>
      <c r="BI23" s="30"/>
      <c r="BJ23" s="30"/>
      <c r="BK23" s="30"/>
      <c r="BL23" s="29">
        <v>2</v>
      </c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>
        <v>2</v>
      </c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12"/>
      <c r="CO23" s="12"/>
      <c r="CP23" s="12"/>
      <c r="CQ23" s="12"/>
      <c r="CR23" s="15">
        <f>AM23*BG23/100</f>
        <v>2</v>
      </c>
      <c r="CS23" s="10">
        <f>AM23/T23</f>
        <v>1.4285714285714286</v>
      </c>
      <c r="CT23" s="15">
        <f>BL23*0.25</f>
        <v>0.5</v>
      </c>
      <c r="CU23" s="10">
        <f>BL23*0.2</f>
        <v>0.4</v>
      </c>
    </row>
    <row r="24" spans="1:99" s="13" customFormat="1" x14ac:dyDescent="0.2">
      <c r="A24" s="20">
        <v>5</v>
      </c>
      <c r="B24" s="21"/>
      <c r="C24" s="32" t="s">
        <v>63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29">
        <v>45.2</v>
      </c>
      <c r="U24" s="29"/>
      <c r="V24" s="29"/>
      <c r="W24" s="29"/>
      <c r="X24" s="29"/>
      <c r="Y24" s="29"/>
      <c r="Z24" s="29"/>
      <c r="AA24" s="29"/>
      <c r="AB24" s="29"/>
      <c r="AC24" s="20">
        <v>31</v>
      </c>
      <c r="AD24" s="22"/>
      <c r="AE24" s="22"/>
      <c r="AF24" s="22"/>
      <c r="AG24" s="21"/>
      <c r="AH24" s="20">
        <v>78</v>
      </c>
      <c r="AI24" s="22"/>
      <c r="AJ24" s="22"/>
      <c r="AK24" s="22"/>
      <c r="AL24" s="21"/>
      <c r="AM24" s="29">
        <v>81</v>
      </c>
      <c r="AN24" s="29"/>
      <c r="AO24" s="29"/>
      <c r="AP24" s="29"/>
      <c r="AQ24" s="29"/>
      <c r="AR24" s="30">
        <f t="shared" si="2"/>
        <v>0.68584070796460173</v>
      </c>
      <c r="AS24" s="30"/>
      <c r="AT24" s="30"/>
      <c r="AU24" s="30"/>
      <c r="AV24" s="30"/>
      <c r="AW24" s="30">
        <f t="shared" si="3"/>
        <v>1.7256637168141591</v>
      </c>
      <c r="AX24" s="30"/>
      <c r="AY24" s="30"/>
      <c r="AZ24" s="30"/>
      <c r="BA24" s="30"/>
      <c r="BB24" s="30">
        <f t="shared" si="4"/>
        <v>1.7920353982300883</v>
      </c>
      <c r="BC24" s="30"/>
      <c r="BD24" s="30"/>
      <c r="BE24" s="30"/>
      <c r="BF24" s="30"/>
      <c r="BG24" s="30">
        <f>(BL24/AM24)*100</f>
        <v>4.9382716049382713</v>
      </c>
      <c r="BH24" s="30"/>
      <c r="BI24" s="30"/>
      <c r="BJ24" s="30"/>
      <c r="BK24" s="30"/>
      <c r="BL24" s="29">
        <v>4</v>
      </c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>
        <v>4</v>
      </c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12"/>
      <c r="CO24" s="12"/>
      <c r="CP24" s="12"/>
      <c r="CQ24" s="12"/>
      <c r="CR24" s="15">
        <f>AM24*BG24/100</f>
        <v>4</v>
      </c>
      <c r="CS24" s="10">
        <f>AM24/T24</f>
        <v>1.7920353982300883</v>
      </c>
      <c r="CT24" s="15">
        <f>BL24*0.25</f>
        <v>1</v>
      </c>
      <c r="CU24" s="10">
        <f>BL24*0.2</f>
        <v>0.8</v>
      </c>
    </row>
    <row r="25" spans="1:99" s="13" customFormat="1" x14ac:dyDescent="0.2">
      <c r="A25" s="29">
        <v>6</v>
      </c>
      <c r="B25" s="29"/>
      <c r="C25" s="32" t="s">
        <v>45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29">
        <v>360</v>
      </c>
      <c r="U25" s="29"/>
      <c r="V25" s="29"/>
      <c r="W25" s="29"/>
      <c r="X25" s="29"/>
      <c r="Y25" s="29"/>
      <c r="Z25" s="29"/>
      <c r="AA25" s="29"/>
      <c r="AB25" s="29"/>
      <c r="AC25" s="20">
        <v>504</v>
      </c>
      <c r="AD25" s="22"/>
      <c r="AE25" s="22"/>
      <c r="AF25" s="22"/>
      <c r="AG25" s="21"/>
      <c r="AH25" s="20">
        <v>546</v>
      </c>
      <c r="AI25" s="22"/>
      <c r="AJ25" s="22"/>
      <c r="AK25" s="22"/>
      <c r="AL25" s="21"/>
      <c r="AM25" s="29">
        <v>624</v>
      </c>
      <c r="AN25" s="29"/>
      <c r="AO25" s="29"/>
      <c r="AP25" s="29"/>
      <c r="AQ25" s="29"/>
      <c r="AR25" s="30">
        <f t="shared" si="0"/>
        <v>1.4</v>
      </c>
      <c r="AS25" s="30"/>
      <c r="AT25" s="30"/>
      <c r="AU25" s="30"/>
      <c r="AV25" s="30"/>
      <c r="AW25" s="30">
        <f t="shared" si="1"/>
        <v>1.5166666666666666</v>
      </c>
      <c r="AX25" s="30"/>
      <c r="AY25" s="30"/>
      <c r="AZ25" s="30"/>
      <c r="BA25" s="30"/>
      <c r="BB25" s="30">
        <f t="shared" ref="BB25:BB29" si="5">AM25/T25</f>
        <v>1.7333333333333334</v>
      </c>
      <c r="BC25" s="30"/>
      <c r="BD25" s="30"/>
      <c r="BE25" s="30"/>
      <c r="BF25" s="30"/>
      <c r="BG25" s="30">
        <f>(BL25/AM25)*100</f>
        <v>4.9679487179487181</v>
      </c>
      <c r="BH25" s="30"/>
      <c r="BI25" s="30"/>
      <c r="BJ25" s="30"/>
      <c r="BK25" s="30"/>
      <c r="BL25" s="29">
        <v>31</v>
      </c>
      <c r="BM25" s="29"/>
      <c r="BN25" s="29"/>
      <c r="BO25" s="29"/>
      <c r="BP25" s="29"/>
      <c r="BQ25" s="29">
        <v>5</v>
      </c>
      <c r="BR25" s="29"/>
      <c r="BS25" s="29"/>
      <c r="BT25" s="29"/>
      <c r="BU25" s="29"/>
      <c r="BV25" s="29">
        <v>2</v>
      </c>
      <c r="BW25" s="29"/>
      <c r="BX25" s="29"/>
      <c r="BY25" s="29"/>
      <c r="BZ25" s="29"/>
      <c r="CA25" s="29">
        <v>22</v>
      </c>
      <c r="CB25" s="29"/>
      <c r="CC25" s="29"/>
      <c r="CD25" s="29"/>
      <c r="CE25" s="29"/>
      <c r="CF25" s="29"/>
      <c r="CG25" s="29">
        <v>2</v>
      </c>
      <c r="CH25" s="29"/>
      <c r="CI25" s="29"/>
      <c r="CJ25" s="29"/>
      <c r="CK25" s="29"/>
      <c r="CL25" s="29"/>
      <c r="CM25" s="29"/>
      <c r="CN25" s="12"/>
      <c r="CO25" s="12"/>
      <c r="CP25" s="12"/>
      <c r="CQ25" s="12"/>
      <c r="CR25" s="15">
        <f>AM25*BG25/100</f>
        <v>31</v>
      </c>
      <c r="CS25" s="10">
        <f>AM25/T25</f>
        <v>1.7333333333333334</v>
      </c>
      <c r="CT25" s="15">
        <f>BL25*0.25</f>
        <v>7.75</v>
      </c>
      <c r="CU25" s="10">
        <f>BL25*0.2</f>
        <v>6.2</v>
      </c>
    </row>
    <row r="26" spans="1:99" s="13" customFormat="1" x14ac:dyDescent="0.2">
      <c r="A26" s="29">
        <v>7</v>
      </c>
      <c r="B26" s="29"/>
      <c r="C26" s="32" t="s">
        <v>46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29">
        <v>32.36</v>
      </c>
      <c r="U26" s="29"/>
      <c r="V26" s="29"/>
      <c r="W26" s="29"/>
      <c r="X26" s="29"/>
      <c r="Y26" s="29"/>
      <c r="Z26" s="29"/>
      <c r="AA26" s="29"/>
      <c r="AB26" s="29"/>
      <c r="AC26" s="20">
        <v>163</v>
      </c>
      <c r="AD26" s="22"/>
      <c r="AE26" s="22"/>
      <c r="AF26" s="22"/>
      <c r="AG26" s="21"/>
      <c r="AH26" s="20">
        <v>154</v>
      </c>
      <c r="AI26" s="22"/>
      <c r="AJ26" s="22"/>
      <c r="AK26" s="22"/>
      <c r="AL26" s="21"/>
      <c r="AM26" s="29">
        <v>262</v>
      </c>
      <c r="AN26" s="29"/>
      <c r="AO26" s="29"/>
      <c r="AP26" s="29"/>
      <c r="AQ26" s="29"/>
      <c r="AR26" s="30">
        <f t="shared" si="0"/>
        <v>5.0370828182941905</v>
      </c>
      <c r="AS26" s="30"/>
      <c r="AT26" s="30"/>
      <c r="AU26" s="30"/>
      <c r="AV26" s="30"/>
      <c r="AW26" s="30">
        <f t="shared" si="1"/>
        <v>4.7589616810877624</v>
      </c>
      <c r="AX26" s="30"/>
      <c r="AY26" s="30"/>
      <c r="AZ26" s="30"/>
      <c r="BA26" s="30"/>
      <c r="BB26" s="30">
        <f t="shared" si="5"/>
        <v>8.0964153275648947</v>
      </c>
      <c r="BC26" s="30"/>
      <c r="BD26" s="30"/>
      <c r="BE26" s="30"/>
      <c r="BF26" s="30"/>
      <c r="BG26" s="30">
        <f>(BL26/AM26)*100</f>
        <v>4.5801526717557248</v>
      </c>
      <c r="BH26" s="30"/>
      <c r="BI26" s="30"/>
      <c r="BJ26" s="30"/>
      <c r="BK26" s="30"/>
      <c r="BL26" s="38">
        <v>12</v>
      </c>
      <c r="BM26" s="38"/>
      <c r="BN26" s="38"/>
      <c r="BO26" s="38"/>
      <c r="BP26" s="38"/>
      <c r="BQ26" s="29">
        <v>2</v>
      </c>
      <c r="BR26" s="29"/>
      <c r="BS26" s="29"/>
      <c r="BT26" s="29"/>
      <c r="BU26" s="29"/>
      <c r="BV26" s="31">
        <v>3</v>
      </c>
      <c r="BW26" s="31"/>
      <c r="BX26" s="31"/>
      <c r="BY26" s="31"/>
      <c r="BZ26" s="31"/>
      <c r="CA26" s="29">
        <v>5</v>
      </c>
      <c r="CB26" s="29"/>
      <c r="CC26" s="29"/>
      <c r="CD26" s="29"/>
      <c r="CE26" s="29"/>
      <c r="CF26" s="29"/>
      <c r="CG26" s="29">
        <v>2</v>
      </c>
      <c r="CH26" s="29"/>
      <c r="CI26" s="29"/>
      <c r="CJ26" s="29"/>
      <c r="CK26" s="29"/>
      <c r="CL26" s="29"/>
      <c r="CM26" s="29"/>
      <c r="CN26" s="12"/>
      <c r="CO26" s="12"/>
      <c r="CP26" s="12"/>
      <c r="CQ26" s="12"/>
      <c r="CR26" s="15">
        <f>AM26*BG26/100</f>
        <v>12</v>
      </c>
      <c r="CS26" s="10">
        <f>AM26/T26</f>
        <v>8.0964153275648947</v>
      </c>
      <c r="CT26" s="15">
        <f>BL26*0.25</f>
        <v>3</v>
      </c>
      <c r="CU26" s="10">
        <f>BL26*0.2</f>
        <v>2.4000000000000004</v>
      </c>
    </row>
    <row r="27" spans="1:99" s="10" customFormat="1" ht="12.75" customHeight="1" x14ac:dyDescent="0.2">
      <c r="A27" s="20">
        <v>8</v>
      </c>
      <c r="B27" s="21"/>
      <c r="C27" s="26" t="s">
        <v>51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0">
        <v>67.099999999999994</v>
      </c>
      <c r="U27" s="22"/>
      <c r="V27" s="22"/>
      <c r="W27" s="22"/>
      <c r="X27" s="22"/>
      <c r="Y27" s="22"/>
      <c r="Z27" s="22"/>
      <c r="AA27" s="22"/>
      <c r="AB27" s="21"/>
      <c r="AC27" s="20">
        <v>10</v>
      </c>
      <c r="AD27" s="22"/>
      <c r="AE27" s="22"/>
      <c r="AF27" s="22"/>
      <c r="AG27" s="21"/>
      <c r="AH27" s="20">
        <v>0</v>
      </c>
      <c r="AI27" s="22"/>
      <c r="AJ27" s="22"/>
      <c r="AK27" s="22"/>
      <c r="AL27" s="21"/>
      <c r="AM27" s="20">
        <v>0</v>
      </c>
      <c r="AN27" s="22"/>
      <c r="AO27" s="22"/>
      <c r="AP27" s="22"/>
      <c r="AQ27" s="21"/>
      <c r="AR27" s="23">
        <f t="shared" si="0"/>
        <v>0.1490312965722802</v>
      </c>
      <c r="AS27" s="24"/>
      <c r="AT27" s="24"/>
      <c r="AU27" s="24"/>
      <c r="AV27" s="25"/>
      <c r="AW27" s="23">
        <f t="shared" si="1"/>
        <v>0</v>
      </c>
      <c r="AX27" s="24"/>
      <c r="AY27" s="24"/>
      <c r="AZ27" s="24"/>
      <c r="BA27" s="25"/>
      <c r="BB27" s="23">
        <f t="shared" si="5"/>
        <v>0</v>
      </c>
      <c r="BC27" s="24"/>
      <c r="BD27" s="24"/>
      <c r="BE27" s="24"/>
      <c r="BF27" s="25"/>
      <c r="BG27" s="23">
        <v>0</v>
      </c>
      <c r="BH27" s="24"/>
      <c r="BI27" s="24"/>
      <c r="BJ27" s="24"/>
      <c r="BK27" s="25"/>
      <c r="BL27" s="20">
        <v>0</v>
      </c>
      <c r="BM27" s="22"/>
      <c r="BN27" s="22"/>
      <c r="BO27" s="22"/>
      <c r="BP27" s="21"/>
      <c r="BQ27" s="20"/>
      <c r="BR27" s="22"/>
      <c r="BS27" s="22"/>
      <c r="BT27" s="22"/>
      <c r="BU27" s="21"/>
      <c r="BV27" s="20"/>
      <c r="BW27" s="22"/>
      <c r="BX27" s="22"/>
      <c r="BY27" s="22"/>
      <c r="BZ27" s="21"/>
      <c r="CA27" s="20"/>
      <c r="CB27" s="22"/>
      <c r="CC27" s="22"/>
      <c r="CD27" s="22"/>
      <c r="CE27" s="22"/>
      <c r="CF27" s="21"/>
      <c r="CG27" s="20"/>
      <c r="CH27" s="22"/>
      <c r="CI27" s="22"/>
      <c r="CJ27" s="22"/>
      <c r="CK27" s="22"/>
      <c r="CL27" s="22"/>
      <c r="CM27" s="21"/>
      <c r="CN27" s="12"/>
      <c r="CO27" s="12"/>
      <c r="CP27" s="12"/>
      <c r="CQ27" s="12"/>
    </row>
    <row r="28" spans="1:99" ht="12.75" customHeight="1" x14ac:dyDescent="0.2">
      <c r="A28" s="20">
        <v>9</v>
      </c>
      <c r="B28" s="21"/>
      <c r="C28" s="26" t="s">
        <v>50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0">
        <v>50</v>
      </c>
      <c r="U28" s="22"/>
      <c r="V28" s="22"/>
      <c r="W28" s="22"/>
      <c r="X28" s="22"/>
      <c r="Y28" s="22"/>
      <c r="Z28" s="22"/>
      <c r="AA28" s="22"/>
      <c r="AB28" s="21"/>
      <c r="AC28" s="20">
        <v>0</v>
      </c>
      <c r="AD28" s="22"/>
      <c r="AE28" s="22"/>
      <c r="AF28" s="22"/>
      <c r="AG28" s="21"/>
      <c r="AH28" s="20">
        <v>0</v>
      </c>
      <c r="AI28" s="22"/>
      <c r="AJ28" s="22"/>
      <c r="AK28" s="22"/>
      <c r="AL28" s="21"/>
      <c r="AM28" s="20">
        <v>0</v>
      </c>
      <c r="AN28" s="22"/>
      <c r="AO28" s="22"/>
      <c r="AP28" s="22"/>
      <c r="AQ28" s="21"/>
      <c r="AR28" s="23">
        <f t="shared" si="0"/>
        <v>0</v>
      </c>
      <c r="AS28" s="24"/>
      <c r="AT28" s="24"/>
      <c r="AU28" s="24"/>
      <c r="AV28" s="25"/>
      <c r="AW28" s="23">
        <f t="shared" si="1"/>
        <v>0</v>
      </c>
      <c r="AX28" s="24"/>
      <c r="AY28" s="24"/>
      <c r="AZ28" s="24"/>
      <c r="BA28" s="25"/>
      <c r="BB28" s="23">
        <f t="shared" si="5"/>
        <v>0</v>
      </c>
      <c r="BC28" s="24"/>
      <c r="BD28" s="24"/>
      <c r="BE28" s="24"/>
      <c r="BF28" s="25"/>
      <c r="BG28" s="23">
        <v>0</v>
      </c>
      <c r="BH28" s="24"/>
      <c r="BI28" s="24"/>
      <c r="BJ28" s="24"/>
      <c r="BK28" s="25"/>
      <c r="BL28" s="20">
        <v>0</v>
      </c>
      <c r="BM28" s="22"/>
      <c r="BN28" s="22"/>
      <c r="BO28" s="22"/>
      <c r="BP28" s="21"/>
      <c r="BQ28" s="20"/>
      <c r="BR28" s="22"/>
      <c r="BS28" s="22"/>
      <c r="BT28" s="22"/>
      <c r="BU28" s="21"/>
      <c r="BV28" s="20"/>
      <c r="BW28" s="22"/>
      <c r="BX28" s="22"/>
      <c r="BY28" s="22"/>
      <c r="BZ28" s="21"/>
      <c r="CA28" s="20"/>
      <c r="CB28" s="22"/>
      <c r="CC28" s="22"/>
      <c r="CD28" s="22"/>
      <c r="CE28" s="22"/>
      <c r="CF28" s="21"/>
      <c r="CG28" s="20"/>
      <c r="CH28" s="22"/>
      <c r="CI28" s="22"/>
      <c r="CJ28" s="22"/>
      <c r="CK28" s="22"/>
      <c r="CL28" s="21"/>
      <c r="CM28" s="9"/>
      <c r="CN28" s="1"/>
      <c r="CO28" s="1"/>
      <c r="CP28" s="1"/>
      <c r="CQ28" s="1"/>
    </row>
    <row r="29" spans="1:99" x14ac:dyDescent="0.2">
      <c r="A29" s="36" t="s">
        <v>42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3">
        <f>T20+T21+T22+T23+T24+T25+T26+T27+T28</f>
        <v>1568.5599999999997</v>
      </c>
      <c r="U29" s="33"/>
      <c r="V29" s="33"/>
      <c r="W29" s="33"/>
      <c r="X29" s="33"/>
      <c r="Y29" s="33"/>
      <c r="Z29" s="33"/>
      <c r="AA29" s="33"/>
      <c r="AB29" s="33"/>
      <c r="AC29" s="33">
        <f>AC20+AC21+AC22+AC23+AC24+AC25+AC26+AC27+AC28</f>
        <v>2692</v>
      </c>
      <c r="AD29" s="33"/>
      <c r="AE29" s="33"/>
      <c r="AF29" s="33"/>
      <c r="AG29" s="33"/>
      <c r="AH29" s="33">
        <f>AH20+AH22+AH23+AH24+AH25+AH26+AH27+AH28</f>
        <v>2874</v>
      </c>
      <c r="AI29" s="33"/>
      <c r="AJ29" s="33"/>
      <c r="AK29" s="33"/>
      <c r="AL29" s="33"/>
      <c r="AM29" s="33">
        <f>AM20+AM21+AM22+AM23+AM24+AM25+AM26+AM27+AM28</f>
        <v>3215</v>
      </c>
      <c r="AN29" s="33"/>
      <c r="AO29" s="33"/>
      <c r="AP29" s="33"/>
      <c r="AQ29" s="33"/>
      <c r="AR29" s="34">
        <f t="shared" si="0"/>
        <v>1.7162237976232981</v>
      </c>
      <c r="AS29" s="34"/>
      <c r="AT29" s="34"/>
      <c r="AU29" s="34"/>
      <c r="AV29" s="34"/>
      <c r="AW29" s="34">
        <f t="shared" si="1"/>
        <v>1.8322537869128377</v>
      </c>
      <c r="AX29" s="34"/>
      <c r="AY29" s="34"/>
      <c r="AZ29" s="34"/>
      <c r="BA29" s="34"/>
      <c r="BB29" s="34">
        <f t="shared" si="5"/>
        <v>2.0496506349773043</v>
      </c>
      <c r="BC29" s="34"/>
      <c r="BD29" s="34"/>
      <c r="BE29" s="34"/>
      <c r="BF29" s="34"/>
      <c r="BG29" s="34">
        <f>(BL29/AM29)*100</f>
        <v>4.9144634525660962</v>
      </c>
      <c r="BH29" s="34"/>
      <c r="BI29" s="34"/>
      <c r="BJ29" s="34"/>
      <c r="BK29" s="34"/>
      <c r="BL29" s="35">
        <f>BL20+BL21+BL22+BL23+BL24+BL25+BL26+BL27+BL28</f>
        <v>158</v>
      </c>
      <c r="BM29" s="33"/>
      <c r="BN29" s="33"/>
      <c r="BO29" s="33"/>
      <c r="BP29" s="33"/>
      <c r="BQ29" s="33">
        <f>BQ20+BQ21+BQ22+BQ23+BQ24+BQ25+BQ26+BQ27+BQ28</f>
        <v>23</v>
      </c>
      <c r="BR29" s="33"/>
      <c r="BS29" s="33"/>
      <c r="BT29" s="33"/>
      <c r="BU29" s="33"/>
      <c r="BV29" s="33">
        <f>BV20+BV22+BV23+BV24+BV25+BV26+BV27+BV28</f>
        <v>16</v>
      </c>
      <c r="BW29" s="33"/>
      <c r="BX29" s="33"/>
      <c r="BY29" s="33"/>
      <c r="BZ29" s="33"/>
      <c r="CA29" s="33">
        <f>CA20+CA22+CA23+CA24+CA25+CA26+CA27+CA28</f>
        <v>94</v>
      </c>
      <c r="CB29" s="33"/>
      <c r="CC29" s="33"/>
      <c r="CD29" s="33"/>
      <c r="CE29" s="33"/>
      <c r="CF29" s="33"/>
      <c r="CG29" s="33">
        <f>CG20+CG22+CG23+CG24+CG25+CG26+CG27+CG28</f>
        <v>25</v>
      </c>
      <c r="CH29" s="33"/>
      <c r="CI29" s="33"/>
      <c r="CJ29" s="33"/>
      <c r="CK29" s="33"/>
      <c r="CL29" s="33"/>
      <c r="CM29" s="33"/>
      <c r="CN29" s="1"/>
      <c r="CO29" s="1"/>
      <c r="CP29" s="1"/>
      <c r="CQ29" s="1"/>
      <c r="CR29" s="14">
        <f>AM29*BG29/100</f>
        <v>158</v>
      </c>
      <c r="CS29" s="10">
        <f>AM29/T29</f>
        <v>2.0496506349773043</v>
      </c>
      <c r="CT29" s="15">
        <f>BL29*0.25</f>
        <v>39.5</v>
      </c>
      <c r="CU29" s="10">
        <f>BL29*0.2</f>
        <v>31.6</v>
      </c>
    </row>
    <row r="30" spans="1:99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</row>
    <row r="31" spans="1:99" x14ac:dyDescent="0.2">
      <c r="A31" s="42" t="s">
        <v>52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1"/>
      <c r="CN31" s="1"/>
      <c r="CO31" s="1"/>
      <c r="CP31" s="1"/>
      <c r="CQ31" s="1"/>
    </row>
    <row r="32" spans="1:99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</row>
    <row r="33" spans="1:9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</row>
    <row r="34" spans="1:9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</row>
    <row r="35" spans="1:9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</row>
    <row r="36" spans="1:9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</row>
    <row r="37" spans="1:9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</row>
    <row r="38" spans="1:9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</row>
    <row r="39" spans="1:9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</row>
    <row r="40" spans="1:9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</row>
    <row r="41" spans="1:9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</row>
    <row r="42" spans="1:9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</row>
    <row r="43" spans="1:9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</row>
    <row r="44" spans="1:9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</row>
    <row r="45" spans="1:9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</row>
    <row r="46" spans="1:9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</row>
    <row r="47" spans="1:9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</row>
    <row r="48" spans="1:9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</row>
    <row r="49" spans="1:9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</row>
  </sheetData>
  <mergeCells count="191">
    <mergeCell ref="CB1:CL1"/>
    <mergeCell ref="BV28:BZ28"/>
    <mergeCell ref="CA28:CF28"/>
    <mergeCell ref="CG28:CL28"/>
    <mergeCell ref="A31:CL31"/>
    <mergeCell ref="AR28:AV28"/>
    <mergeCell ref="AW28:BA28"/>
    <mergeCell ref="BB28:BF28"/>
    <mergeCell ref="BG28:BK28"/>
    <mergeCell ref="BL28:BP28"/>
    <mergeCell ref="BG12:CM12"/>
    <mergeCell ref="A2:CM2"/>
    <mergeCell ref="A4:CM4"/>
    <mergeCell ref="A5:CM5"/>
    <mergeCell ref="A7:CM7"/>
    <mergeCell ref="BQ13:CM13"/>
    <mergeCell ref="BV14:BZ18"/>
    <mergeCell ref="CA14:CF18"/>
    <mergeCell ref="CG14:CM18"/>
    <mergeCell ref="A8:CM8"/>
    <mergeCell ref="A10:CM10"/>
    <mergeCell ref="AW15:BA18"/>
    <mergeCell ref="BB15:BF18"/>
    <mergeCell ref="BQ14:BU18"/>
    <mergeCell ref="BL13:BP18"/>
    <mergeCell ref="BG13:BK18"/>
    <mergeCell ref="BB19:BF19"/>
    <mergeCell ref="BG19:BK19"/>
    <mergeCell ref="A19:B19"/>
    <mergeCell ref="C19:S19"/>
    <mergeCell ref="T19:AB19"/>
    <mergeCell ref="AC19:AG19"/>
    <mergeCell ref="AH19:AL19"/>
    <mergeCell ref="AM19:AQ19"/>
    <mergeCell ref="AR19:AV19"/>
    <mergeCell ref="AW19:BA19"/>
    <mergeCell ref="AC15:AG18"/>
    <mergeCell ref="AH15:AL18"/>
    <mergeCell ref="AM15:AQ18"/>
    <mergeCell ref="AR15:AV18"/>
    <mergeCell ref="A12:B18"/>
    <mergeCell ref="C12:S18"/>
    <mergeCell ref="T12:AB18"/>
    <mergeCell ref="AC12:AQ14"/>
    <mergeCell ref="AR12:BF14"/>
    <mergeCell ref="CG20:CM20"/>
    <mergeCell ref="AW20:BA20"/>
    <mergeCell ref="BB20:BF20"/>
    <mergeCell ref="BG20:BK20"/>
    <mergeCell ref="BL20:BP20"/>
    <mergeCell ref="BV19:BZ19"/>
    <mergeCell ref="CA19:CF19"/>
    <mergeCell ref="CG19:CM19"/>
    <mergeCell ref="A20:B20"/>
    <mergeCell ref="C20:S20"/>
    <mergeCell ref="T20:AB20"/>
    <mergeCell ref="AC20:AG20"/>
    <mergeCell ref="AH20:AL20"/>
    <mergeCell ref="AM20:AQ20"/>
    <mergeCell ref="AR20:AV20"/>
    <mergeCell ref="BL19:BP19"/>
    <mergeCell ref="BQ19:BU19"/>
    <mergeCell ref="BQ20:BU20"/>
    <mergeCell ref="BV20:BZ20"/>
    <mergeCell ref="BG21:BK21"/>
    <mergeCell ref="BL21:BP21"/>
    <mergeCell ref="BQ21:BU21"/>
    <mergeCell ref="CA20:CF20"/>
    <mergeCell ref="AR21:AV21"/>
    <mergeCell ref="AM21:AQ21"/>
    <mergeCell ref="C22:S22"/>
    <mergeCell ref="T22:AB22"/>
    <mergeCell ref="AC22:AG22"/>
    <mergeCell ref="AH22:AL22"/>
    <mergeCell ref="AM22:AQ22"/>
    <mergeCell ref="AR22:AV22"/>
    <mergeCell ref="CA22:CF22"/>
    <mergeCell ref="C21:S21"/>
    <mergeCell ref="CG22:CM22"/>
    <mergeCell ref="T21:AB21"/>
    <mergeCell ref="AC21:AG21"/>
    <mergeCell ref="AH21:AL21"/>
    <mergeCell ref="CA25:CF25"/>
    <mergeCell ref="CG25:CM25"/>
    <mergeCell ref="BQ22:BU22"/>
    <mergeCell ref="BV22:BZ22"/>
    <mergeCell ref="BB25:BF25"/>
    <mergeCell ref="BG25:BK25"/>
    <mergeCell ref="BL25:BP25"/>
    <mergeCell ref="BQ25:BU25"/>
    <mergeCell ref="AW22:BA22"/>
    <mergeCell ref="BB22:BF22"/>
    <mergeCell ref="BG22:BK22"/>
    <mergeCell ref="BL22:BP22"/>
    <mergeCell ref="BG23:BK23"/>
    <mergeCell ref="BL23:BP23"/>
    <mergeCell ref="BQ23:BU23"/>
    <mergeCell ref="BV23:BZ23"/>
    <mergeCell ref="CA23:CF23"/>
    <mergeCell ref="BG24:BK24"/>
    <mergeCell ref="BL24:BP24"/>
    <mergeCell ref="BQ24:BU24"/>
    <mergeCell ref="CA26:CF26"/>
    <mergeCell ref="CG26:CM26"/>
    <mergeCell ref="BL26:BP26"/>
    <mergeCell ref="BQ26:BU26"/>
    <mergeCell ref="AH26:AL26"/>
    <mergeCell ref="AM26:AQ26"/>
    <mergeCell ref="AR26:AV26"/>
    <mergeCell ref="AW26:BA26"/>
    <mergeCell ref="A26:B26"/>
    <mergeCell ref="C26:S26"/>
    <mergeCell ref="T26:AB26"/>
    <mergeCell ref="AC26:AG26"/>
    <mergeCell ref="BB26:BF26"/>
    <mergeCell ref="BG26:BK26"/>
    <mergeCell ref="A28:B28"/>
    <mergeCell ref="C28:S28"/>
    <mergeCell ref="T28:AB28"/>
    <mergeCell ref="AC28:AG28"/>
    <mergeCell ref="AH28:AL28"/>
    <mergeCell ref="AM28:AQ28"/>
    <mergeCell ref="CA29:CF29"/>
    <mergeCell ref="CG29:CM29"/>
    <mergeCell ref="BG29:BK29"/>
    <mergeCell ref="BL29:BP29"/>
    <mergeCell ref="BQ29:BU29"/>
    <mergeCell ref="A29:S29"/>
    <mergeCell ref="T29:AB29"/>
    <mergeCell ref="AC29:AG29"/>
    <mergeCell ref="AH29:AL29"/>
    <mergeCell ref="CA27:CF27"/>
    <mergeCell ref="CG27:CM27"/>
    <mergeCell ref="AW27:BA27"/>
    <mergeCell ref="BB27:BF27"/>
    <mergeCell ref="BG27:BK27"/>
    <mergeCell ref="BL27:BP27"/>
    <mergeCell ref="BQ28:BU28"/>
    <mergeCell ref="BV29:BZ29"/>
    <mergeCell ref="AM29:AQ29"/>
    <mergeCell ref="AR29:AV29"/>
    <mergeCell ref="AW29:BA29"/>
    <mergeCell ref="BB29:BF29"/>
    <mergeCell ref="CA24:CF24"/>
    <mergeCell ref="CG23:CM23"/>
    <mergeCell ref="CG24:CM24"/>
    <mergeCell ref="CG21:CM21"/>
    <mergeCell ref="CA21:CF21"/>
    <mergeCell ref="BV21:BZ21"/>
    <mergeCell ref="AW21:BA21"/>
    <mergeCell ref="A24:B24"/>
    <mergeCell ref="C24:S24"/>
    <mergeCell ref="T24:AB24"/>
    <mergeCell ref="AC24:AG24"/>
    <mergeCell ref="AH24:AL24"/>
    <mergeCell ref="AM24:AQ24"/>
    <mergeCell ref="AR24:AV24"/>
    <mergeCell ref="AW24:BA24"/>
    <mergeCell ref="BB24:BF24"/>
    <mergeCell ref="A23:B23"/>
    <mergeCell ref="C23:S23"/>
    <mergeCell ref="T23:AB23"/>
    <mergeCell ref="AC23:AG23"/>
    <mergeCell ref="AH23:AL23"/>
    <mergeCell ref="AM23:AQ23"/>
    <mergeCell ref="AR23:AV23"/>
    <mergeCell ref="AW23:BA23"/>
    <mergeCell ref="A21:B21"/>
    <mergeCell ref="BV27:BZ27"/>
    <mergeCell ref="BQ27:BU27"/>
    <mergeCell ref="AR27:AV27"/>
    <mergeCell ref="AM27:AQ27"/>
    <mergeCell ref="AH27:AL27"/>
    <mergeCell ref="AC27:AG27"/>
    <mergeCell ref="T27:AB27"/>
    <mergeCell ref="C27:S27"/>
    <mergeCell ref="A27:B27"/>
    <mergeCell ref="BV24:BZ24"/>
    <mergeCell ref="BB23:BF23"/>
    <mergeCell ref="BV26:BZ26"/>
    <mergeCell ref="AR25:AV25"/>
    <mergeCell ref="AW25:BA25"/>
    <mergeCell ref="BV25:BZ25"/>
    <mergeCell ref="A25:B25"/>
    <mergeCell ref="C25:S25"/>
    <mergeCell ref="T25:AB25"/>
    <mergeCell ref="AC25:AG25"/>
    <mergeCell ref="AH25:AL25"/>
    <mergeCell ref="AM25:AQ25"/>
    <mergeCell ref="A22:B22"/>
    <mergeCell ref="BB21:BF21"/>
  </mergeCells>
  <phoneticPr fontId="7" type="noConversion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49"/>
  <sheetViews>
    <sheetView topLeftCell="A11" zoomScale="130" zoomScaleNormal="130" workbookViewId="0">
      <selection activeCell="BV29" sqref="BV29:CF29"/>
    </sheetView>
  </sheetViews>
  <sheetFormatPr defaultRowHeight="12.75" x14ac:dyDescent="0.2"/>
  <cols>
    <col min="1" max="91" width="1.7109375" customWidth="1"/>
  </cols>
  <sheetData>
    <row r="1" spans="1:91" x14ac:dyDescent="0.2">
      <c r="CC1" s="41" t="s">
        <v>54</v>
      </c>
      <c r="CD1" s="41"/>
      <c r="CE1" s="41"/>
      <c r="CF1" s="41"/>
      <c r="CG1" s="41"/>
      <c r="CH1" s="41"/>
      <c r="CI1" s="41"/>
      <c r="CJ1" s="41"/>
      <c r="CK1" s="41"/>
      <c r="CL1" s="41"/>
      <c r="CM1" s="41"/>
    </row>
    <row r="2" spans="1:91" ht="18.75" x14ac:dyDescent="0.3">
      <c r="A2" s="43" t="s">
        <v>30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</row>
    <row r="3" spans="1:9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18.75" x14ac:dyDescent="0.3">
      <c r="A4" s="44" t="s">
        <v>25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</row>
    <row r="5" spans="1:91" x14ac:dyDescent="0.2">
      <c r="A5" s="45" t="s">
        <v>31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</row>
    <row r="6" spans="1:9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ht="18.75" x14ac:dyDescent="0.3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</row>
    <row r="8" spans="1:91" x14ac:dyDescent="0.2">
      <c r="A8" s="45" t="s">
        <v>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</row>
    <row r="9" spans="1:9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</row>
    <row r="10" spans="1:91" ht="18.75" x14ac:dyDescent="0.3">
      <c r="A10" s="46" t="s">
        <v>65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</row>
    <row r="11" spans="1:9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</row>
    <row r="12" spans="1:91" x14ac:dyDescent="0.2">
      <c r="A12" s="40" t="s">
        <v>3</v>
      </c>
      <c r="B12" s="40"/>
      <c r="C12" s="40" t="s">
        <v>32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 t="s">
        <v>33</v>
      </c>
      <c r="U12" s="40"/>
      <c r="V12" s="40"/>
      <c r="W12" s="40"/>
      <c r="X12" s="40"/>
      <c r="Y12" s="40"/>
      <c r="Z12" s="40"/>
      <c r="AA12" s="40"/>
      <c r="AB12" s="40"/>
      <c r="AC12" s="40" t="s">
        <v>34</v>
      </c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 t="s">
        <v>35</v>
      </c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 t="s">
        <v>41</v>
      </c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</row>
    <row r="13" spans="1:9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 t="s">
        <v>16</v>
      </c>
      <c r="BH13" s="40"/>
      <c r="BI13" s="40"/>
      <c r="BJ13" s="40"/>
      <c r="BK13" s="40"/>
      <c r="BL13" s="40" t="s">
        <v>8</v>
      </c>
      <c r="BM13" s="40"/>
      <c r="BN13" s="40"/>
      <c r="BO13" s="40"/>
      <c r="BP13" s="40"/>
      <c r="BQ13" s="40" t="s">
        <v>36</v>
      </c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</row>
    <row r="14" spans="1:9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 t="s">
        <v>37</v>
      </c>
      <c r="BR14" s="40"/>
      <c r="BS14" s="40"/>
      <c r="BT14" s="40"/>
      <c r="BU14" s="40"/>
      <c r="BV14" s="40" t="s">
        <v>38</v>
      </c>
      <c r="BW14" s="40"/>
      <c r="BX14" s="40"/>
      <c r="BY14" s="40"/>
      <c r="BZ14" s="40"/>
      <c r="CA14" s="40" t="s">
        <v>39</v>
      </c>
      <c r="CB14" s="40"/>
      <c r="CC14" s="40"/>
      <c r="CD14" s="40"/>
      <c r="CE14" s="40"/>
      <c r="CF14" s="40"/>
      <c r="CG14" s="40" t="s">
        <v>40</v>
      </c>
      <c r="CH14" s="40"/>
      <c r="CI14" s="40"/>
      <c r="CJ14" s="40"/>
      <c r="CK14" s="40"/>
      <c r="CL14" s="40"/>
      <c r="CM14" s="40"/>
    </row>
    <row r="15" spans="1:9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 t="s">
        <v>59</v>
      </c>
      <c r="AD15" s="40"/>
      <c r="AE15" s="40"/>
      <c r="AF15" s="40"/>
      <c r="AG15" s="40"/>
      <c r="AH15" s="40" t="s">
        <v>60</v>
      </c>
      <c r="AI15" s="40"/>
      <c r="AJ15" s="40"/>
      <c r="AK15" s="40"/>
      <c r="AL15" s="40"/>
      <c r="AM15" s="40" t="s">
        <v>66</v>
      </c>
      <c r="AN15" s="40"/>
      <c r="AO15" s="40"/>
      <c r="AP15" s="40"/>
      <c r="AQ15" s="40"/>
      <c r="AR15" s="40" t="s">
        <v>59</v>
      </c>
      <c r="AS15" s="40"/>
      <c r="AT15" s="40"/>
      <c r="AU15" s="40"/>
      <c r="AV15" s="40"/>
      <c r="AW15" s="40" t="s">
        <v>60</v>
      </c>
      <c r="AX15" s="40"/>
      <c r="AY15" s="40"/>
      <c r="AZ15" s="40"/>
      <c r="BA15" s="40"/>
      <c r="BB15" s="40" t="s">
        <v>66</v>
      </c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</row>
    <row r="16" spans="1:9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</row>
    <row r="17" spans="1:94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</row>
    <row r="18" spans="1:94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</row>
    <row r="19" spans="1:94" x14ac:dyDescent="0.2">
      <c r="A19" s="39">
        <v>1</v>
      </c>
      <c r="B19" s="39"/>
      <c r="C19" s="39">
        <v>2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>
        <v>3</v>
      </c>
      <c r="U19" s="39"/>
      <c r="V19" s="39"/>
      <c r="W19" s="39"/>
      <c r="X19" s="39"/>
      <c r="Y19" s="39"/>
      <c r="Z19" s="39"/>
      <c r="AA19" s="39"/>
      <c r="AB19" s="39"/>
      <c r="AC19" s="39">
        <v>4</v>
      </c>
      <c r="AD19" s="39"/>
      <c r="AE19" s="39"/>
      <c r="AF19" s="39"/>
      <c r="AG19" s="39"/>
      <c r="AH19" s="39">
        <v>5</v>
      </c>
      <c r="AI19" s="39"/>
      <c r="AJ19" s="39"/>
      <c r="AK19" s="39"/>
      <c r="AL19" s="39"/>
      <c r="AM19" s="39">
        <v>6</v>
      </c>
      <c r="AN19" s="39"/>
      <c r="AO19" s="39"/>
      <c r="AP19" s="39"/>
      <c r="AQ19" s="39"/>
      <c r="AR19" s="39">
        <v>7</v>
      </c>
      <c r="AS19" s="39"/>
      <c r="AT19" s="39"/>
      <c r="AU19" s="39"/>
      <c r="AV19" s="39"/>
      <c r="AW19" s="39">
        <v>8</v>
      </c>
      <c r="AX19" s="39"/>
      <c r="AY19" s="39"/>
      <c r="AZ19" s="39"/>
      <c r="BA19" s="39"/>
      <c r="BB19" s="39">
        <v>9</v>
      </c>
      <c r="BC19" s="39"/>
      <c r="BD19" s="39"/>
      <c r="BE19" s="39"/>
      <c r="BF19" s="39"/>
      <c r="BG19" s="39">
        <v>10</v>
      </c>
      <c r="BH19" s="39"/>
      <c r="BI19" s="39"/>
      <c r="BJ19" s="39"/>
      <c r="BK19" s="39"/>
      <c r="BL19" s="39">
        <v>11</v>
      </c>
      <c r="BM19" s="39"/>
      <c r="BN19" s="39"/>
      <c r="BO19" s="39"/>
      <c r="BP19" s="39"/>
      <c r="BQ19" s="39">
        <v>12</v>
      </c>
      <c r="BR19" s="39"/>
      <c r="BS19" s="39"/>
      <c r="BT19" s="39"/>
      <c r="BU19" s="39"/>
      <c r="BV19" s="39">
        <v>13</v>
      </c>
      <c r="BW19" s="39"/>
      <c r="BX19" s="39"/>
      <c r="BY19" s="39"/>
      <c r="BZ19" s="39"/>
      <c r="CA19" s="39">
        <v>14</v>
      </c>
      <c r="CB19" s="39"/>
      <c r="CC19" s="39"/>
      <c r="CD19" s="39"/>
      <c r="CE19" s="39"/>
      <c r="CF19" s="39"/>
      <c r="CG19" s="39">
        <v>15</v>
      </c>
      <c r="CH19" s="39"/>
      <c r="CI19" s="39"/>
      <c r="CJ19" s="39"/>
      <c r="CK19" s="39"/>
      <c r="CL19" s="39"/>
      <c r="CM19" s="39"/>
    </row>
    <row r="20" spans="1:94" s="10" customFormat="1" x14ac:dyDescent="0.2">
      <c r="A20" s="29">
        <v>1</v>
      </c>
      <c r="B20" s="29"/>
      <c r="C20" s="32" t="s">
        <v>43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29">
        <v>985.3</v>
      </c>
      <c r="U20" s="29"/>
      <c r="V20" s="29"/>
      <c r="W20" s="29"/>
      <c r="X20" s="29"/>
      <c r="Y20" s="29"/>
      <c r="Z20" s="29"/>
      <c r="AA20" s="29"/>
      <c r="AB20" s="29"/>
      <c r="AC20" s="29">
        <v>2269</v>
      </c>
      <c r="AD20" s="29"/>
      <c r="AE20" s="29"/>
      <c r="AF20" s="29"/>
      <c r="AG20" s="29"/>
      <c r="AH20" s="29">
        <v>2370</v>
      </c>
      <c r="AI20" s="29"/>
      <c r="AJ20" s="29"/>
      <c r="AK20" s="29"/>
      <c r="AL20" s="29"/>
      <c r="AM20" s="29">
        <v>2434</v>
      </c>
      <c r="AN20" s="29"/>
      <c r="AO20" s="29"/>
      <c r="AP20" s="29"/>
      <c r="AQ20" s="29"/>
      <c r="AR20" s="30">
        <f t="shared" ref="AR20:AR29" si="0">AC20/T20</f>
        <v>2.3028519232721001</v>
      </c>
      <c r="AS20" s="30"/>
      <c r="AT20" s="30"/>
      <c r="AU20" s="30"/>
      <c r="AV20" s="30"/>
      <c r="AW20" s="30">
        <f t="shared" ref="AW20:AW29" si="1">AH20/T20</f>
        <v>2.4053587739774689</v>
      </c>
      <c r="AX20" s="30"/>
      <c r="AY20" s="30"/>
      <c r="AZ20" s="30"/>
      <c r="BA20" s="30"/>
      <c r="BB20" s="30">
        <f t="shared" ref="BB20:BB29" si="2">AM20/T20</f>
        <v>2.4703136100679997</v>
      </c>
      <c r="BC20" s="30"/>
      <c r="BD20" s="30"/>
      <c r="BE20" s="30"/>
      <c r="BF20" s="30"/>
      <c r="BG20" s="30">
        <f t="shared" ref="BG20:BG28" si="3">(BL20/AM20)*100</f>
        <v>4.9712407559572718</v>
      </c>
      <c r="BH20" s="30"/>
      <c r="BI20" s="30"/>
      <c r="BJ20" s="30"/>
      <c r="BK20" s="30"/>
      <c r="BL20" s="29">
        <v>121</v>
      </c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>
        <v>86</v>
      </c>
      <c r="CB20" s="29"/>
      <c r="CC20" s="29"/>
      <c r="CD20" s="29"/>
      <c r="CE20" s="29"/>
      <c r="CF20" s="29"/>
      <c r="CG20" s="29">
        <v>35</v>
      </c>
      <c r="CH20" s="29"/>
      <c r="CI20" s="29"/>
      <c r="CJ20" s="29"/>
      <c r="CK20" s="29"/>
      <c r="CL20" s="29"/>
      <c r="CM20" s="29"/>
      <c r="CN20" s="15">
        <f>AM20*BG20/100</f>
        <v>121</v>
      </c>
      <c r="CO20" s="17">
        <f>BL20*0.25</f>
        <v>30.25</v>
      </c>
      <c r="CP20" s="10">
        <f>BL20*0.5</f>
        <v>60.5</v>
      </c>
    </row>
    <row r="21" spans="1:94" s="10" customFormat="1" x14ac:dyDescent="0.2">
      <c r="A21" s="29">
        <v>2</v>
      </c>
      <c r="B21" s="29"/>
      <c r="C21" s="32" t="s">
        <v>44</v>
      </c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29">
        <v>100</v>
      </c>
      <c r="U21" s="29"/>
      <c r="V21" s="29"/>
      <c r="W21" s="29"/>
      <c r="X21" s="29"/>
      <c r="Y21" s="29"/>
      <c r="Z21" s="29"/>
      <c r="AA21" s="29"/>
      <c r="AB21" s="29"/>
      <c r="AC21" s="29">
        <v>1366</v>
      </c>
      <c r="AD21" s="29"/>
      <c r="AE21" s="29"/>
      <c r="AF21" s="29"/>
      <c r="AG21" s="29"/>
      <c r="AH21" s="29">
        <v>885</v>
      </c>
      <c r="AI21" s="29"/>
      <c r="AJ21" s="29"/>
      <c r="AK21" s="29"/>
      <c r="AL21" s="29"/>
      <c r="AM21" s="29">
        <v>402</v>
      </c>
      <c r="AN21" s="29"/>
      <c r="AO21" s="29"/>
      <c r="AP21" s="29"/>
      <c r="AQ21" s="29"/>
      <c r="AR21" s="30">
        <f t="shared" si="0"/>
        <v>13.66</v>
      </c>
      <c r="AS21" s="30"/>
      <c r="AT21" s="30"/>
      <c r="AU21" s="30"/>
      <c r="AV21" s="30"/>
      <c r="AW21" s="30">
        <f t="shared" si="1"/>
        <v>8.85</v>
      </c>
      <c r="AX21" s="30"/>
      <c r="AY21" s="30"/>
      <c r="AZ21" s="30"/>
      <c r="BA21" s="30"/>
      <c r="BB21" s="30">
        <f t="shared" si="2"/>
        <v>4.0199999999999996</v>
      </c>
      <c r="BC21" s="30"/>
      <c r="BD21" s="30"/>
      <c r="BE21" s="30"/>
      <c r="BF21" s="30"/>
      <c r="BG21" s="30">
        <f t="shared" si="3"/>
        <v>7.9601990049751246</v>
      </c>
      <c r="BH21" s="30"/>
      <c r="BI21" s="30"/>
      <c r="BJ21" s="30"/>
      <c r="BK21" s="30"/>
      <c r="BL21" s="20">
        <v>32</v>
      </c>
      <c r="BM21" s="22"/>
      <c r="BN21" s="22"/>
      <c r="BO21" s="22"/>
      <c r="BP21" s="21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>
        <v>16</v>
      </c>
      <c r="CB21" s="29"/>
      <c r="CC21" s="29"/>
      <c r="CD21" s="29"/>
      <c r="CE21" s="29"/>
      <c r="CF21" s="29"/>
      <c r="CG21" s="29">
        <v>16</v>
      </c>
      <c r="CH21" s="29"/>
      <c r="CI21" s="29"/>
      <c r="CJ21" s="29"/>
      <c r="CK21" s="29"/>
      <c r="CL21" s="29"/>
      <c r="CM21" s="29"/>
      <c r="CN21" s="15">
        <f>AM21*BG21/100</f>
        <v>32</v>
      </c>
      <c r="CO21" s="17">
        <f>BL21*0.25</f>
        <v>8</v>
      </c>
      <c r="CP21" s="10">
        <f>BL21*0.5</f>
        <v>16</v>
      </c>
    </row>
    <row r="22" spans="1:94" s="10" customFormat="1" x14ac:dyDescent="0.2">
      <c r="A22" s="29">
        <v>3</v>
      </c>
      <c r="B22" s="29"/>
      <c r="C22" s="32" t="s">
        <v>61</v>
      </c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29">
        <v>1135.0999999999999</v>
      </c>
      <c r="U22" s="29"/>
      <c r="V22" s="29"/>
      <c r="W22" s="29"/>
      <c r="X22" s="29"/>
      <c r="Y22" s="29"/>
      <c r="Z22" s="29"/>
      <c r="AA22" s="29"/>
      <c r="AB22" s="29"/>
      <c r="AC22" s="29">
        <v>5389</v>
      </c>
      <c r="AD22" s="29"/>
      <c r="AE22" s="29"/>
      <c r="AF22" s="29"/>
      <c r="AG22" s="29"/>
      <c r="AH22" s="29">
        <v>5401</v>
      </c>
      <c r="AI22" s="29"/>
      <c r="AJ22" s="29"/>
      <c r="AK22" s="29"/>
      <c r="AL22" s="29"/>
      <c r="AM22" s="29">
        <v>5536</v>
      </c>
      <c r="AN22" s="29"/>
      <c r="AO22" s="29"/>
      <c r="AP22" s="29"/>
      <c r="AQ22" s="29"/>
      <c r="AR22" s="30">
        <f t="shared" si="0"/>
        <v>4.7475993304554667</v>
      </c>
      <c r="AS22" s="30"/>
      <c r="AT22" s="30"/>
      <c r="AU22" s="30"/>
      <c r="AV22" s="30"/>
      <c r="AW22" s="30">
        <f t="shared" si="1"/>
        <v>4.7581710862479083</v>
      </c>
      <c r="AX22" s="30"/>
      <c r="AY22" s="30"/>
      <c r="AZ22" s="30"/>
      <c r="BA22" s="30"/>
      <c r="BB22" s="30">
        <f t="shared" si="2"/>
        <v>4.8771033389128711</v>
      </c>
      <c r="BC22" s="30"/>
      <c r="BD22" s="30"/>
      <c r="BE22" s="30"/>
      <c r="BF22" s="30"/>
      <c r="BG22" s="30">
        <f t="shared" si="3"/>
        <v>7.9841040462427753</v>
      </c>
      <c r="BH22" s="30"/>
      <c r="BI22" s="30"/>
      <c r="BJ22" s="30"/>
      <c r="BK22" s="30"/>
      <c r="BL22" s="29">
        <v>442</v>
      </c>
      <c r="BM22" s="29"/>
      <c r="BN22" s="29"/>
      <c r="BO22" s="29"/>
      <c r="BP22" s="29"/>
      <c r="BQ22" s="29"/>
      <c r="BR22" s="29"/>
      <c r="BS22" s="29"/>
      <c r="BT22" s="29"/>
      <c r="BU22" s="29"/>
      <c r="BV22" s="29">
        <v>3</v>
      </c>
      <c r="BW22" s="29"/>
      <c r="BX22" s="29"/>
      <c r="BY22" s="29"/>
      <c r="BZ22" s="29"/>
      <c r="CA22" s="29">
        <v>399</v>
      </c>
      <c r="CB22" s="29"/>
      <c r="CC22" s="29"/>
      <c r="CD22" s="29"/>
      <c r="CE22" s="29"/>
      <c r="CF22" s="29"/>
      <c r="CG22" s="29">
        <v>40</v>
      </c>
      <c r="CH22" s="29"/>
      <c r="CI22" s="29"/>
      <c r="CJ22" s="29"/>
      <c r="CK22" s="29"/>
      <c r="CL22" s="29"/>
      <c r="CM22" s="29"/>
      <c r="CN22" s="15">
        <f t="shared" ref="CN22:CN29" si="4">AM22*BG22/100</f>
        <v>442.00000000000006</v>
      </c>
      <c r="CO22" s="17">
        <f>BL22*0.25</f>
        <v>110.5</v>
      </c>
      <c r="CP22" s="10">
        <f>BL22*0.5</f>
        <v>221</v>
      </c>
    </row>
    <row r="23" spans="1:94" s="10" customFormat="1" x14ac:dyDescent="0.2">
      <c r="A23" s="20">
        <v>4</v>
      </c>
      <c r="B23" s="21"/>
      <c r="C23" s="32" t="s">
        <v>62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29">
        <v>35</v>
      </c>
      <c r="U23" s="29"/>
      <c r="V23" s="29"/>
      <c r="W23" s="29"/>
      <c r="X23" s="29"/>
      <c r="Y23" s="29"/>
      <c r="Z23" s="29"/>
      <c r="AA23" s="29"/>
      <c r="AB23" s="29"/>
      <c r="AC23" s="29">
        <v>171</v>
      </c>
      <c r="AD23" s="29"/>
      <c r="AE23" s="29"/>
      <c r="AF23" s="29"/>
      <c r="AG23" s="29"/>
      <c r="AH23" s="29">
        <v>179</v>
      </c>
      <c r="AI23" s="29"/>
      <c r="AJ23" s="29"/>
      <c r="AK23" s="29"/>
      <c r="AL23" s="29"/>
      <c r="AM23" s="29">
        <v>147</v>
      </c>
      <c r="AN23" s="29"/>
      <c r="AO23" s="29"/>
      <c r="AP23" s="29"/>
      <c r="AQ23" s="29"/>
      <c r="AR23" s="30">
        <f t="shared" ref="AR23:AR24" si="5">AC23/T23</f>
        <v>4.8857142857142861</v>
      </c>
      <c r="AS23" s="30"/>
      <c r="AT23" s="30"/>
      <c r="AU23" s="30"/>
      <c r="AV23" s="30"/>
      <c r="AW23" s="30">
        <f t="shared" ref="AW23:AW24" si="6">AH23/T23</f>
        <v>5.1142857142857139</v>
      </c>
      <c r="AX23" s="30"/>
      <c r="AY23" s="30"/>
      <c r="AZ23" s="30"/>
      <c r="BA23" s="30"/>
      <c r="BB23" s="30">
        <f t="shared" ref="BB23:BB24" si="7">AM23/T23</f>
        <v>4.2</v>
      </c>
      <c r="BC23" s="30"/>
      <c r="BD23" s="30"/>
      <c r="BE23" s="30"/>
      <c r="BF23" s="30"/>
      <c r="BG23" s="30">
        <f t="shared" si="3"/>
        <v>7.4829931972789119</v>
      </c>
      <c r="BH23" s="30"/>
      <c r="BI23" s="30"/>
      <c r="BJ23" s="30"/>
      <c r="BK23" s="30"/>
      <c r="BL23" s="29">
        <v>11</v>
      </c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>
        <v>7</v>
      </c>
      <c r="CB23" s="29"/>
      <c r="CC23" s="29"/>
      <c r="CD23" s="29"/>
      <c r="CE23" s="29"/>
      <c r="CF23" s="29"/>
      <c r="CG23" s="29">
        <v>4</v>
      </c>
      <c r="CH23" s="29"/>
      <c r="CI23" s="29"/>
      <c r="CJ23" s="29"/>
      <c r="CK23" s="29"/>
      <c r="CL23" s="29"/>
      <c r="CM23" s="29"/>
      <c r="CN23" s="15">
        <f t="shared" ref="CN23:CN24" si="8">AM23*BG23/100</f>
        <v>11</v>
      </c>
      <c r="CO23" s="17">
        <f>BL23*0.25</f>
        <v>2.75</v>
      </c>
      <c r="CP23" s="10">
        <f>BL23*0.5</f>
        <v>5.5</v>
      </c>
    </row>
    <row r="24" spans="1:94" s="10" customFormat="1" x14ac:dyDescent="0.2">
      <c r="A24" s="20">
        <v>5</v>
      </c>
      <c r="B24" s="21"/>
      <c r="C24" s="32" t="s">
        <v>63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29">
        <v>45.2</v>
      </c>
      <c r="U24" s="29"/>
      <c r="V24" s="29"/>
      <c r="W24" s="29"/>
      <c r="X24" s="29"/>
      <c r="Y24" s="29"/>
      <c r="Z24" s="29"/>
      <c r="AA24" s="29"/>
      <c r="AB24" s="29"/>
      <c r="AC24" s="29">
        <v>227</v>
      </c>
      <c r="AD24" s="29"/>
      <c r="AE24" s="29"/>
      <c r="AF24" s="29"/>
      <c r="AG24" s="29"/>
      <c r="AH24" s="29">
        <v>207</v>
      </c>
      <c r="AI24" s="29"/>
      <c r="AJ24" s="29"/>
      <c r="AK24" s="29"/>
      <c r="AL24" s="29"/>
      <c r="AM24" s="29">
        <v>216</v>
      </c>
      <c r="AN24" s="29"/>
      <c r="AO24" s="29"/>
      <c r="AP24" s="29"/>
      <c r="AQ24" s="29"/>
      <c r="AR24" s="30">
        <f t="shared" si="5"/>
        <v>5.0221238938053094</v>
      </c>
      <c r="AS24" s="30"/>
      <c r="AT24" s="30"/>
      <c r="AU24" s="30"/>
      <c r="AV24" s="30"/>
      <c r="AW24" s="30">
        <f t="shared" si="6"/>
        <v>4.5796460176991145</v>
      </c>
      <c r="AX24" s="30"/>
      <c r="AY24" s="30"/>
      <c r="AZ24" s="30"/>
      <c r="BA24" s="30"/>
      <c r="BB24" s="30">
        <f t="shared" si="7"/>
        <v>4.7787610619469021</v>
      </c>
      <c r="BC24" s="30"/>
      <c r="BD24" s="30"/>
      <c r="BE24" s="30"/>
      <c r="BF24" s="30"/>
      <c r="BG24" s="30">
        <f t="shared" si="3"/>
        <v>7.8703703703703702</v>
      </c>
      <c r="BH24" s="30"/>
      <c r="BI24" s="30"/>
      <c r="BJ24" s="30"/>
      <c r="BK24" s="30"/>
      <c r="BL24" s="29">
        <v>17</v>
      </c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>
        <v>14</v>
      </c>
      <c r="CB24" s="29"/>
      <c r="CC24" s="29"/>
      <c r="CD24" s="29"/>
      <c r="CE24" s="29"/>
      <c r="CF24" s="29"/>
      <c r="CG24" s="29">
        <v>3</v>
      </c>
      <c r="CH24" s="29"/>
      <c r="CI24" s="29"/>
      <c r="CJ24" s="29"/>
      <c r="CK24" s="29"/>
      <c r="CL24" s="29"/>
      <c r="CM24" s="29"/>
      <c r="CN24" s="15">
        <f t="shared" si="8"/>
        <v>17</v>
      </c>
      <c r="CO24" s="17">
        <f>BL24*0.25</f>
        <v>4.25</v>
      </c>
      <c r="CP24" s="10">
        <f>BL24*0.5</f>
        <v>8.5</v>
      </c>
    </row>
    <row r="25" spans="1:94" s="10" customFormat="1" x14ac:dyDescent="0.2">
      <c r="A25" s="29">
        <v>6</v>
      </c>
      <c r="B25" s="29"/>
      <c r="C25" s="32" t="s">
        <v>45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29">
        <v>350</v>
      </c>
      <c r="U25" s="29"/>
      <c r="V25" s="29"/>
      <c r="W25" s="29"/>
      <c r="X25" s="29"/>
      <c r="Y25" s="29"/>
      <c r="Z25" s="29"/>
      <c r="AA25" s="29"/>
      <c r="AB25" s="29"/>
      <c r="AC25" s="29">
        <v>591</v>
      </c>
      <c r="AD25" s="29"/>
      <c r="AE25" s="29"/>
      <c r="AF25" s="29"/>
      <c r="AG25" s="29"/>
      <c r="AH25" s="29">
        <v>676</v>
      </c>
      <c r="AI25" s="29"/>
      <c r="AJ25" s="29"/>
      <c r="AK25" s="29"/>
      <c r="AL25" s="29"/>
      <c r="AM25" s="29">
        <v>709</v>
      </c>
      <c r="AN25" s="29"/>
      <c r="AO25" s="29"/>
      <c r="AP25" s="29"/>
      <c r="AQ25" s="29"/>
      <c r="AR25" s="30">
        <f t="shared" si="0"/>
        <v>1.6885714285714286</v>
      </c>
      <c r="AS25" s="30"/>
      <c r="AT25" s="30"/>
      <c r="AU25" s="30"/>
      <c r="AV25" s="30"/>
      <c r="AW25" s="30">
        <f t="shared" si="1"/>
        <v>1.9314285714285715</v>
      </c>
      <c r="AX25" s="30"/>
      <c r="AY25" s="30"/>
      <c r="AZ25" s="30"/>
      <c r="BA25" s="30"/>
      <c r="BB25" s="30">
        <f t="shared" si="2"/>
        <v>2.0257142857142858</v>
      </c>
      <c r="BC25" s="30"/>
      <c r="BD25" s="30"/>
      <c r="BE25" s="30"/>
      <c r="BF25" s="30"/>
      <c r="BG25" s="30">
        <f t="shared" si="3"/>
        <v>4.9365303244005645</v>
      </c>
      <c r="BH25" s="30"/>
      <c r="BI25" s="30"/>
      <c r="BJ25" s="30"/>
      <c r="BK25" s="30"/>
      <c r="BL25" s="29">
        <v>35</v>
      </c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>
        <v>26</v>
      </c>
      <c r="CB25" s="29"/>
      <c r="CC25" s="29"/>
      <c r="CD25" s="29"/>
      <c r="CE25" s="29"/>
      <c r="CF25" s="29"/>
      <c r="CG25" s="29">
        <v>9</v>
      </c>
      <c r="CH25" s="29"/>
      <c r="CI25" s="29"/>
      <c r="CJ25" s="29"/>
      <c r="CK25" s="29"/>
      <c r="CL25" s="29"/>
      <c r="CM25" s="29"/>
      <c r="CN25" s="15">
        <f t="shared" si="4"/>
        <v>35</v>
      </c>
      <c r="CO25" s="17">
        <f t="shared" ref="CO25:CO29" si="9">BL25*0.25</f>
        <v>8.75</v>
      </c>
      <c r="CP25" s="10">
        <f t="shared" ref="CP25:CP29" si="10">BL25*0.5</f>
        <v>17.5</v>
      </c>
    </row>
    <row r="26" spans="1:94" s="13" customFormat="1" x14ac:dyDescent="0.2">
      <c r="A26" s="29">
        <v>7</v>
      </c>
      <c r="B26" s="29"/>
      <c r="C26" s="32" t="s">
        <v>46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29">
        <v>32.36</v>
      </c>
      <c r="U26" s="29"/>
      <c r="V26" s="29"/>
      <c r="W26" s="29"/>
      <c r="X26" s="29"/>
      <c r="Y26" s="29"/>
      <c r="Z26" s="29"/>
      <c r="AA26" s="29"/>
      <c r="AB26" s="29"/>
      <c r="AC26" s="29">
        <v>90</v>
      </c>
      <c r="AD26" s="29"/>
      <c r="AE26" s="29"/>
      <c r="AF26" s="29"/>
      <c r="AG26" s="29"/>
      <c r="AH26" s="29">
        <v>117</v>
      </c>
      <c r="AI26" s="29"/>
      <c r="AJ26" s="29"/>
      <c r="AK26" s="29"/>
      <c r="AL26" s="29"/>
      <c r="AM26" s="29">
        <v>217</v>
      </c>
      <c r="AN26" s="29"/>
      <c r="AO26" s="29"/>
      <c r="AP26" s="29"/>
      <c r="AQ26" s="29"/>
      <c r="AR26" s="30">
        <f t="shared" si="0"/>
        <v>2.781211372064277</v>
      </c>
      <c r="AS26" s="30"/>
      <c r="AT26" s="30"/>
      <c r="AU26" s="30"/>
      <c r="AV26" s="30"/>
      <c r="AW26" s="30">
        <f t="shared" si="1"/>
        <v>3.6155747836835599</v>
      </c>
      <c r="AX26" s="30"/>
      <c r="AY26" s="30"/>
      <c r="AZ26" s="30"/>
      <c r="BA26" s="30"/>
      <c r="BB26" s="30">
        <f t="shared" si="2"/>
        <v>6.705809641532757</v>
      </c>
      <c r="BC26" s="30"/>
      <c r="BD26" s="30"/>
      <c r="BE26" s="30"/>
      <c r="BF26" s="30"/>
      <c r="BG26" s="30">
        <f t="shared" si="3"/>
        <v>4.6082949308755765</v>
      </c>
      <c r="BH26" s="30"/>
      <c r="BI26" s="30"/>
      <c r="BJ26" s="30"/>
      <c r="BK26" s="30"/>
      <c r="BL26" s="29">
        <v>10</v>
      </c>
      <c r="BM26" s="29"/>
      <c r="BN26" s="29"/>
      <c r="BO26" s="29"/>
      <c r="BP26" s="29"/>
      <c r="BQ26" s="29"/>
      <c r="BR26" s="29"/>
      <c r="BS26" s="29"/>
      <c r="BT26" s="29"/>
      <c r="BU26" s="29"/>
      <c r="BV26" s="51"/>
      <c r="BW26" s="51"/>
      <c r="BX26" s="51"/>
      <c r="BY26" s="51"/>
      <c r="BZ26" s="51"/>
      <c r="CA26" s="29">
        <v>8</v>
      </c>
      <c r="CB26" s="29"/>
      <c r="CC26" s="29"/>
      <c r="CD26" s="29"/>
      <c r="CE26" s="29"/>
      <c r="CF26" s="29"/>
      <c r="CG26" s="29">
        <v>2</v>
      </c>
      <c r="CH26" s="29"/>
      <c r="CI26" s="29"/>
      <c r="CJ26" s="29"/>
      <c r="CK26" s="29"/>
      <c r="CL26" s="29"/>
      <c r="CM26" s="29"/>
      <c r="CN26" s="15">
        <f t="shared" si="4"/>
        <v>10.000000000000002</v>
      </c>
      <c r="CO26" s="17">
        <f t="shared" si="9"/>
        <v>2.5</v>
      </c>
      <c r="CP26" s="10">
        <f t="shared" si="10"/>
        <v>5</v>
      </c>
    </row>
    <row r="27" spans="1:94" s="10" customFormat="1" x14ac:dyDescent="0.2">
      <c r="A27" s="29">
        <v>8</v>
      </c>
      <c r="B27" s="29"/>
      <c r="C27" s="52" t="s">
        <v>51</v>
      </c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29">
        <v>67.099999999999994</v>
      </c>
      <c r="U27" s="29"/>
      <c r="V27" s="29"/>
      <c r="W27" s="29"/>
      <c r="X27" s="29"/>
      <c r="Y27" s="29"/>
      <c r="Z27" s="29"/>
      <c r="AA27" s="29"/>
      <c r="AB27" s="29"/>
      <c r="AC27" s="29">
        <v>518</v>
      </c>
      <c r="AD27" s="29"/>
      <c r="AE27" s="29"/>
      <c r="AF27" s="29"/>
      <c r="AG27" s="29"/>
      <c r="AH27" s="29">
        <v>507</v>
      </c>
      <c r="AI27" s="29"/>
      <c r="AJ27" s="29"/>
      <c r="AK27" s="29"/>
      <c r="AL27" s="29"/>
      <c r="AM27" s="29">
        <v>266</v>
      </c>
      <c r="AN27" s="29"/>
      <c r="AO27" s="29"/>
      <c r="AP27" s="29"/>
      <c r="AQ27" s="29"/>
      <c r="AR27" s="30">
        <f t="shared" si="0"/>
        <v>7.7198211624441138</v>
      </c>
      <c r="AS27" s="30"/>
      <c r="AT27" s="30"/>
      <c r="AU27" s="30"/>
      <c r="AV27" s="30"/>
      <c r="AW27" s="30">
        <f t="shared" si="1"/>
        <v>7.5558867362146058</v>
      </c>
      <c r="AX27" s="30"/>
      <c r="AY27" s="30"/>
      <c r="AZ27" s="30"/>
      <c r="BA27" s="30"/>
      <c r="BB27" s="30">
        <f t="shared" si="2"/>
        <v>3.964232488822653</v>
      </c>
      <c r="BC27" s="30"/>
      <c r="BD27" s="30"/>
      <c r="BE27" s="30"/>
      <c r="BF27" s="30"/>
      <c r="BG27" s="30">
        <f t="shared" si="3"/>
        <v>6.7669172932330826</v>
      </c>
      <c r="BH27" s="30"/>
      <c r="BI27" s="30"/>
      <c r="BJ27" s="30"/>
      <c r="BK27" s="30"/>
      <c r="BL27" s="50">
        <v>18</v>
      </c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>
        <v>18</v>
      </c>
      <c r="CB27" s="50"/>
      <c r="CC27" s="50"/>
      <c r="CD27" s="50"/>
      <c r="CE27" s="50"/>
      <c r="CF27" s="50"/>
      <c r="CG27" s="50">
        <v>0</v>
      </c>
      <c r="CH27" s="50"/>
      <c r="CI27" s="50"/>
      <c r="CJ27" s="50"/>
      <c r="CK27" s="50"/>
      <c r="CL27" s="50"/>
      <c r="CM27" s="50"/>
      <c r="CN27" s="15">
        <f t="shared" si="4"/>
        <v>18</v>
      </c>
      <c r="CO27" s="17">
        <f t="shared" si="9"/>
        <v>4.5</v>
      </c>
      <c r="CP27" s="10">
        <f t="shared" si="10"/>
        <v>9</v>
      </c>
    </row>
    <row r="28" spans="1:94" s="10" customFormat="1" x14ac:dyDescent="0.2">
      <c r="A28" s="20">
        <v>9</v>
      </c>
      <c r="B28" s="21"/>
      <c r="C28" s="26" t="s">
        <v>50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0">
        <v>50</v>
      </c>
      <c r="U28" s="22"/>
      <c r="V28" s="22"/>
      <c r="W28" s="22"/>
      <c r="X28" s="22"/>
      <c r="Y28" s="22"/>
      <c r="Z28" s="22"/>
      <c r="AA28" s="22"/>
      <c r="AB28" s="21"/>
      <c r="AC28" s="20">
        <v>351</v>
      </c>
      <c r="AD28" s="22"/>
      <c r="AE28" s="22"/>
      <c r="AF28" s="22"/>
      <c r="AG28" s="21"/>
      <c r="AH28" s="20">
        <v>225</v>
      </c>
      <c r="AI28" s="22"/>
      <c r="AJ28" s="22"/>
      <c r="AK28" s="22"/>
      <c r="AL28" s="21"/>
      <c r="AM28" s="20">
        <v>186</v>
      </c>
      <c r="AN28" s="22"/>
      <c r="AO28" s="22"/>
      <c r="AP28" s="22"/>
      <c r="AQ28" s="21"/>
      <c r="AR28" s="23">
        <f t="shared" si="0"/>
        <v>7.02</v>
      </c>
      <c r="AS28" s="24"/>
      <c r="AT28" s="24"/>
      <c r="AU28" s="24"/>
      <c r="AV28" s="25"/>
      <c r="AW28" s="23">
        <f t="shared" si="1"/>
        <v>4.5</v>
      </c>
      <c r="AX28" s="24"/>
      <c r="AY28" s="24"/>
      <c r="AZ28" s="24"/>
      <c r="BA28" s="25"/>
      <c r="BB28" s="23">
        <f t="shared" si="2"/>
        <v>3.72</v>
      </c>
      <c r="BC28" s="24"/>
      <c r="BD28" s="24"/>
      <c r="BE28" s="24"/>
      <c r="BF28" s="25"/>
      <c r="BG28" s="30">
        <f t="shared" si="3"/>
        <v>6.9892473118279561</v>
      </c>
      <c r="BH28" s="30"/>
      <c r="BI28" s="30"/>
      <c r="BJ28" s="30"/>
      <c r="BK28" s="30"/>
      <c r="BL28" s="47">
        <v>13</v>
      </c>
      <c r="BM28" s="48"/>
      <c r="BN28" s="48"/>
      <c r="BO28" s="48"/>
      <c r="BP28" s="49"/>
      <c r="BQ28" s="47"/>
      <c r="BR28" s="48"/>
      <c r="BS28" s="48"/>
      <c r="BT28" s="48"/>
      <c r="BU28" s="49"/>
      <c r="BV28" s="47"/>
      <c r="BW28" s="48"/>
      <c r="BX28" s="48"/>
      <c r="BY28" s="48"/>
      <c r="BZ28" s="49"/>
      <c r="CA28" s="47">
        <v>13</v>
      </c>
      <c r="CB28" s="48"/>
      <c r="CC28" s="48"/>
      <c r="CD28" s="48"/>
      <c r="CE28" s="48"/>
      <c r="CF28" s="49"/>
      <c r="CG28" s="47">
        <v>0</v>
      </c>
      <c r="CH28" s="48"/>
      <c r="CI28" s="48"/>
      <c r="CJ28" s="48"/>
      <c r="CK28" s="48"/>
      <c r="CL28" s="48"/>
      <c r="CM28" s="49"/>
      <c r="CN28" s="15">
        <f t="shared" si="4"/>
        <v>12.999999999999998</v>
      </c>
      <c r="CO28" s="17">
        <f t="shared" si="9"/>
        <v>3.25</v>
      </c>
      <c r="CP28" s="10">
        <f t="shared" si="10"/>
        <v>6.5</v>
      </c>
    </row>
    <row r="29" spans="1:94" x14ac:dyDescent="0.2">
      <c r="A29" s="36" t="s">
        <v>42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3">
        <f>T20+T21+T22+T23+T24+T25+T26+T27+T28</f>
        <v>2800.0599999999995</v>
      </c>
      <c r="U29" s="33"/>
      <c r="V29" s="33"/>
      <c r="W29" s="33"/>
      <c r="X29" s="33"/>
      <c r="Y29" s="33"/>
      <c r="Z29" s="33"/>
      <c r="AA29" s="33"/>
      <c r="AB29" s="33"/>
      <c r="AC29" s="33">
        <f>AC20+AC21+AC22+AC23+AC24+AC25+AC26+AC27+AC28</f>
        <v>10972</v>
      </c>
      <c r="AD29" s="33"/>
      <c r="AE29" s="33"/>
      <c r="AF29" s="33"/>
      <c r="AG29" s="33"/>
      <c r="AH29" s="33">
        <f>AH20+AH21+AH22+AH23+AH24+AH25+AH26+AH27+AH28</f>
        <v>10567</v>
      </c>
      <c r="AI29" s="33"/>
      <c r="AJ29" s="33"/>
      <c r="AK29" s="33"/>
      <c r="AL29" s="33"/>
      <c r="AM29" s="33">
        <f>AM20+AM21+AM22+AM23+AM24+AM25+AM26+AM27+AM28</f>
        <v>10113</v>
      </c>
      <c r="AN29" s="33"/>
      <c r="AO29" s="33"/>
      <c r="AP29" s="33"/>
      <c r="AQ29" s="33"/>
      <c r="AR29" s="34">
        <f t="shared" si="0"/>
        <v>3.9184874609829796</v>
      </c>
      <c r="AS29" s="34"/>
      <c r="AT29" s="34"/>
      <c r="AU29" s="34"/>
      <c r="AV29" s="34"/>
      <c r="AW29" s="34">
        <f t="shared" si="1"/>
        <v>3.7738477032635021</v>
      </c>
      <c r="AX29" s="34"/>
      <c r="AY29" s="34"/>
      <c r="AZ29" s="34"/>
      <c r="BA29" s="34"/>
      <c r="BB29" s="34">
        <f t="shared" si="2"/>
        <v>3.611708320535989</v>
      </c>
      <c r="BC29" s="34"/>
      <c r="BD29" s="34"/>
      <c r="BE29" s="34"/>
      <c r="BF29" s="34"/>
      <c r="BG29" s="34">
        <f t="shared" ref="BG29" si="11">(BL29/AM29)*100</f>
        <v>6.9118955799466031</v>
      </c>
      <c r="BH29" s="34"/>
      <c r="BI29" s="34"/>
      <c r="BJ29" s="34"/>
      <c r="BK29" s="34"/>
      <c r="BL29" s="33">
        <f>BL20+BL21+BL22+BL23+BL24+BL25+BL26+BL27+BL28</f>
        <v>699</v>
      </c>
      <c r="BM29" s="33"/>
      <c r="BN29" s="33"/>
      <c r="BO29" s="33"/>
      <c r="BP29" s="33"/>
      <c r="BQ29" s="33">
        <v>0</v>
      </c>
      <c r="BR29" s="33"/>
      <c r="BS29" s="33"/>
      <c r="BT29" s="33"/>
      <c r="BU29" s="33"/>
      <c r="BV29" s="33">
        <v>3</v>
      </c>
      <c r="BW29" s="33"/>
      <c r="BX29" s="33"/>
      <c r="BY29" s="33"/>
      <c r="BZ29" s="33"/>
      <c r="CA29" s="33">
        <f>CA20+CA21+CA22+CA23+CA24+CA25+CA26+CA27+CA28</f>
        <v>587</v>
      </c>
      <c r="CB29" s="33"/>
      <c r="CC29" s="33"/>
      <c r="CD29" s="33"/>
      <c r="CE29" s="33"/>
      <c r="CF29" s="33"/>
      <c r="CG29" s="33">
        <f>CG20+CG21+CG22+CG23+CG24+CG25+CG26+CG27+CG28</f>
        <v>109</v>
      </c>
      <c r="CH29" s="33"/>
      <c r="CI29" s="33"/>
      <c r="CJ29" s="33"/>
      <c r="CK29" s="33"/>
      <c r="CL29" s="33"/>
      <c r="CM29" s="33"/>
      <c r="CN29" s="15">
        <f t="shared" si="4"/>
        <v>699</v>
      </c>
      <c r="CO29" s="17">
        <f t="shared" si="9"/>
        <v>174.75</v>
      </c>
      <c r="CP29" s="10">
        <f t="shared" si="10"/>
        <v>349.5</v>
      </c>
    </row>
    <row r="30" spans="1:94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</row>
    <row r="31" spans="1:94" x14ac:dyDescent="0.2">
      <c r="A31" s="42" t="s">
        <v>52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</row>
    <row r="32" spans="1:94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</row>
    <row r="33" spans="1:9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</row>
    <row r="34" spans="1:9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</row>
    <row r="35" spans="1:9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</row>
    <row r="36" spans="1:9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</row>
    <row r="37" spans="1:9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</row>
    <row r="38" spans="1:9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</row>
    <row r="39" spans="1:9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</row>
    <row r="40" spans="1:9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</row>
    <row r="41" spans="1:9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</row>
    <row r="42" spans="1:9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</row>
    <row r="43" spans="1:9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</row>
    <row r="44" spans="1:9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</row>
    <row r="45" spans="1:9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</row>
    <row r="46" spans="1:9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</row>
    <row r="47" spans="1:9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</row>
    <row r="48" spans="1:9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</row>
    <row r="49" spans="1:9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</row>
  </sheetData>
  <mergeCells count="191">
    <mergeCell ref="CC1:CM1"/>
    <mergeCell ref="A31:CM31"/>
    <mergeCell ref="AR28:AV28"/>
    <mergeCell ref="AW28:BA28"/>
    <mergeCell ref="BB28:BF28"/>
    <mergeCell ref="BG28:BK28"/>
    <mergeCell ref="BL28:BP28"/>
    <mergeCell ref="BQ28:BU28"/>
    <mergeCell ref="A28:B28"/>
    <mergeCell ref="C28:S28"/>
    <mergeCell ref="CA14:CF18"/>
    <mergeCell ref="CG14:CM18"/>
    <mergeCell ref="A8:CM8"/>
    <mergeCell ref="A10:CM10"/>
    <mergeCell ref="A12:B18"/>
    <mergeCell ref="C12:S18"/>
    <mergeCell ref="T12:AB18"/>
    <mergeCell ref="AC12:AQ14"/>
    <mergeCell ref="BV19:BZ19"/>
    <mergeCell ref="CA19:CF19"/>
    <mergeCell ref="CG19:CM19"/>
    <mergeCell ref="A2:CM2"/>
    <mergeCell ref="A4:CM4"/>
    <mergeCell ref="A5:CM5"/>
    <mergeCell ref="A7:CM7"/>
    <mergeCell ref="BQ13:CM13"/>
    <mergeCell ref="BV14:BZ18"/>
    <mergeCell ref="AC15:AG18"/>
    <mergeCell ref="AH15:AL18"/>
    <mergeCell ref="AM15:AQ18"/>
    <mergeCell ref="AR15:AV18"/>
    <mergeCell ref="AR12:BF14"/>
    <mergeCell ref="BG12:CM12"/>
    <mergeCell ref="AW15:BA18"/>
    <mergeCell ref="BB15:BF18"/>
    <mergeCell ref="BQ14:BU18"/>
    <mergeCell ref="BL13:BP18"/>
    <mergeCell ref="BG13:BK18"/>
    <mergeCell ref="A20:B20"/>
    <mergeCell ref="C20:S20"/>
    <mergeCell ref="T20:AB20"/>
    <mergeCell ref="AC20:AG20"/>
    <mergeCell ref="AH20:AL20"/>
    <mergeCell ref="AM20:AQ20"/>
    <mergeCell ref="AR20:AV20"/>
    <mergeCell ref="BL19:BP19"/>
    <mergeCell ref="BQ19:BU19"/>
    <mergeCell ref="BQ20:BU20"/>
    <mergeCell ref="A19:B19"/>
    <mergeCell ref="C19:S19"/>
    <mergeCell ref="T19:AB19"/>
    <mergeCell ref="AC19:AG19"/>
    <mergeCell ref="AH19:AL19"/>
    <mergeCell ref="AM19:AQ19"/>
    <mergeCell ref="AR19:AV19"/>
    <mergeCell ref="AW19:BA19"/>
    <mergeCell ref="BB19:BF19"/>
    <mergeCell ref="BG19:BK19"/>
    <mergeCell ref="BV20:BZ20"/>
    <mergeCell ref="BB21:BF21"/>
    <mergeCell ref="BG21:BK21"/>
    <mergeCell ref="BL21:BP21"/>
    <mergeCell ref="BQ21:BU21"/>
    <mergeCell ref="CA20:CF20"/>
    <mergeCell ref="CG20:CM20"/>
    <mergeCell ref="AW20:BA20"/>
    <mergeCell ref="BB20:BF20"/>
    <mergeCell ref="BG20:BK20"/>
    <mergeCell ref="BL20:BP20"/>
    <mergeCell ref="CG21:CM21"/>
    <mergeCell ref="A22:B22"/>
    <mergeCell ref="C22:S22"/>
    <mergeCell ref="T22:AB22"/>
    <mergeCell ref="AC22:AG22"/>
    <mergeCell ref="AH22:AL22"/>
    <mergeCell ref="AM22:AQ22"/>
    <mergeCell ref="AR22:AV22"/>
    <mergeCell ref="CA22:CF22"/>
    <mergeCell ref="CG22:CM22"/>
    <mergeCell ref="AH21:AL21"/>
    <mergeCell ref="AM21:AQ21"/>
    <mergeCell ref="AR21:AV21"/>
    <mergeCell ref="AW21:BA21"/>
    <mergeCell ref="BV21:BZ21"/>
    <mergeCell ref="CA21:CF21"/>
    <mergeCell ref="A21:B21"/>
    <mergeCell ref="C21:S21"/>
    <mergeCell ref="T21:AB21"/>
    <mergeCell ref="AC21:AG21"/>
    <mergeCell ref="A26:B26"/>
    <mergeCell ref="C26:S26"/>
    <mergeCell ref="T26:AB26"/>
    <mergeCell ref="AC26:AG26"/>
    <mergeCell ref="BB26:BF26"/>
    <mergeCell ref="BQ22:BU22"/>
    <mergeCell ref="BV22:BZ22"/>
    <mergeCell ref="BB25:BF25"/>
    <mergeCell ref="BG25:BK25"/>
    <mergeCell ref="BL25:BP25"/>
    <mergeCell ref="BQ25:BU25"/>
    <mergeCell ref="AW22:BA22"/>
    <mergeCell ref="BB22:BF22"/>
    <mergeCell ref="BG22:BK22"/>
    <mergeCell ref="BL22:BP22"/>
    <mergeCell ref="A25:B25"/>
    <mergeCell ref="C25:S25"/>
    <mergeCell ref="T25:AB25"/>
    <mergeCell ref="AC25:AG25"/>
    <mergeCell ref="AH25:AL25"/>
    <mergeCell ref="AM25:AQ25"/>
    <mergeCell ref="AH26:AL26"/>
    <mergeCell ref="AM26:AQ26"/>
    <mergeCell ref="AR26:AV26"/>
    <mergeCell ref="A29:S29"/>
    <mergeCell ref="T29:AB29"/>
    <mergeCell ref="AC29:AG29"/>
    <mergeCell ref="AH29:AL29"/>
    <mergeCell ref="BQ27:BU27"/>
    <mergeCell ref="A27:B27"/>
    <mergeCell ref="C27:S27"/>
    <mergeCell ref="T27:AB27"/>
    <mergeCell ref="AC27:AG27"/>
    <mergeCell ref="AH27:AL27"/>
    <mergeCell ref="AM27:AQ27"/>
    <mergeCell ref="AR27:AV27"/>
    <mergeCell ref="T28:AB28"/>
    <mergeCell ref="AC28:AG28"/>
    <mergeCell ref="AH28:AL28"/>
    <mergeCell ref="AM28:AQ28"/>
    <mergeCell ref="AW27:BA27"/>
    <mergeCell ref="BB27:BF27"/>
    <mergeCell ref="BG27:BK27"/>
    <mergeCell ref="BL27:BP27"/>
    <mergeCell ref="CA29:CF29"/>
    <mergeCell ref="CG29:CM29"/>
    <mergeCell ref="BG29:BK29"/>
    <mergeCell ref="BL29:BP29"/>
    <mergeCell ref="BQ29:BU29"/>
    <mergeCell ref="BV29:BZ29"/>
    <mergeCell ref="AM29:AQ29"/>
    <mergeCell ref="AR29:AV29"/>
    <mergeCell ref="AW29:BA29"/>
    <mergeCell ref="BB29:BF29"/>
    <mergeCell ref="AC23:AG23"/>
    <mergeCell ref="AH23:AL23"/>
    <mergeCell ref="AM23:AQ23"/>
    <mergeCell ref="AR23:AV23"/>
    <mergeCell ref="AW23:BA23"/>
    <mergeCell ref="BB23:BF23"/>
    <mergeCell ref="BV28:BZ28"/>
    <mergeCell ref="CA28:CF28"/>
    <mergeCell ref="CG28:CM28"/>
    <mergeCell ref="AW26:BA26"/>
    <mergeCell ref="AR25:AV25"/>
    <mergeCell ref="AW25:BA25"/>
    <mergeCell ref="BV25:BZ25"/>
    <mergeCell ref="CA25:CF25"/>
    <mergeCell ref="CG25:CM25"/>
    <mergeCell ref="BV27:BZ27"/>
    <mergeCell ref="CA27:CF27"/>
    <mergeCell ref="CG27:CM27"/>
    <mergeCell ref="BV26:BZ26"/>
    <mergeCell ref="CA26:CF26"/>
    <mergeCell ref="CG26:CM26"/>
    <mergeCell ref="BG26:BK26"/>
    <mergeCell ref="BL26:BP26"/>
    <mergeCell ref="BQ26:BU26"/>
    <mergeCell ref="BG23:BK23"/>
    <mergeCell ref="BL23:BP23"/>
    <mergeCell ref="BQ23:BU23"/>
    <mergeCell ref="BV23:BZ23"/>
    <mergeCell ref="CA23:CF23"/>
    <mergeCell ref="CG23:CM23"/>
    <mergeCell ref="A24:B24"/>
    <mergeCell ref="C24:S24"/>
    <mergeCell ref="T24:AB24"/>
    <mergeCell ref="AC24:AG24"/>
    <mergeCell ref="AH24:AL24"/>
    <mergeCell ref="AM24:AQ24"/>
    <mergeCell ref="AR24:AV24"/>
    <mergeCell ref="AW24:BA24"/>
    <mergeCell ref="BB24:BF24"/>
    <mergeCell ref="BG24:BK24"/>
    <mergeCell ref="BL24:BP24"/>
    <mergeCell ref="BQ24:BU24"/>
    <mergeCell ref="BV24:BZ24"/>
    <mergeCell ref="CA24:CF24"/>
    <mergeCell ref="CG24:CM24"/>
    <mergeCell ref="A23:B23"/>
    <mergeCell ref="C23:S23"/>
    <mergeCell ref="T23:AB23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49"/>
  <sheetViews>
    <sheetView topLeftCell="A8" zoomScale="130" zoomScaleNormal="130" workbookViewId="0">
      <selection activeCell="CA21" sqref="CA21:CF21"/>
    </sheetView>
  </sheetViews>
  <sheetFormatPr defaultRowHeight="12.75" x14ac:dyDescent="0.2"/>
  <cols>
    <col min="1" max="91" width="1.7109375" customWidth="1"/>
  </cols>
  <sheetData>
    <row r="1" spans="1:91" x14ac:dyDescent="0.2">
      <c r="CE1" s="41" t="s">
        <v>55</v>
      </c>
      <c r="CF1" s="41"/>
      <c r="CG1" s="41"/>
      <c r="CH1" s="41"/>
      <c r="CI1" s="41"/>
      <c r="CJ1" s="41"/>
      <c r="CK1" s="41"/>
      <c r="CL1" s="41"/>
      <c r="CM1" s="41"/>
    </row>
    <row r="2" spans="1:91" ht="18.75" x14ac:dyDescent="0.3">
      <c r="A2" s="43" t="s">
        <v>30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</row>
    <row r="3" spans="1:9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18.75" x14ac:dyDescent="0.3">
      <c r="A4" s="44" t="s">
        <v>19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</row>
    <row r="5" spans="1:91" x14ac:dyDescent="0.2">
      <c r="A5" s="45" t="s">
        <v>31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</row>
    <row r="6" spans="1:9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ht="18.75" x14ac:dyDescent="0.3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</row>
    <row r="8" spans="1:91" x14ac:dyDescent="0.2">
      <c r="A8" s="45" t="s">
        <v>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</row>
    <row r="9" spans="1:9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</row>
    <row r="10" spans="1:91" ht="18.75" x14ac:dyDescent="0.3">
      <c r="A10" s="46" t="s">
        <v>65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</row>
    <row r="11" spans="1:9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</row>
    <row r="12" spans="1:91" x14ac:dyDescent="0.2">
      <c r="A12" s="40" t="s">
        <v>3</v>
      </c>
      <c r="B12" s="40"/>
      <c r="C12" s="40" t="s">
        <v>32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 t="s">
        <v>33</v>
      </c>
      <c r="U12" s="40"/>
      <c r="V12" s="40"/>
      <c r="W12" s="40"/>
      <c r="X12" s="40"/>
      <c r="Y12" s="40"/>
      <c r="Z12" s="40"/>
      <c r="AA12" s="40"/>
      <c r="AB12" s="40"/>
      <c r="AC12" s="40" t="s">
        <v>34</v>
      </c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 t="s">
        <v>35</v>
      </c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 t="s">
        <v>41</v>
      </c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</row>
    <row r="13" spans="1:9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 t="s">
        <v>16</v>
      </c>
      <c r="BH13" s="40"/>
      <c r="BI13" s="40"/>
      <c r="BJ13" s="40"/>
      <c r="BK13" s="40"/>
      <c r="BL13" s="40" t="s">
        <v>8</v>
      </c>
      <c r="BM13" s="40"/>
      <c r="BN13" s="40"/>
      <c r="BO13" s="40"/>
      <c r="BP13" s="40"/>
      <c r="BQ13" s="40" t="s">
        <v>36</v>
      </c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</row>
    <row r="14" spans="1:9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 t="s">
        <v>37</v>
      </c>
      <c r="BR14" s="40"/>
      <c r="BS14" s="40"/>
      <c r="BT14" s="40"/>
      <c r="BU14" s="40"/>
      <c r="BV14" s="40" t="s">
        <v>38</v>
      </c>
      <c r="BW14" s="40"/>
      <c r="BX14" s="40"/>
      <c r="BY14" s="40"/>
      <c r="BZ14" s="40"/>
      <c r="CA14" s="40" t="s">
        <v>39</v>
      </c>
      <c r="CB14" s="40"/>
      <c r="CC14" s="40"/>
      <c r="CD14" s="40"/>
      <c r="CE14" s="40"/>
      <c r="CF14" s="40"/>
      <c r="CG14" s="40" t="s">
        <v>40</v>
      </c>
      <c r="CH14" s="40"/>
      <c r="CI14" s="40"/>
      <c r="CJ14" s="40"/>
      <c r="CK14" s="40"/>
      <c r="CL14" s="40"/>
      <c r="CM14" s="40"/>
    </row>
    <row r="15" spans="1:9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 t="s">
        <v>59</v>
      </c>
      <c r="AD15" s="40"/>
      <c r="AE15" s="40"/>
      <c r="AF15" s="40"/>
      <c r="AG15" s="40"/>
      <c r="AH15" s="40" t="s">
        <v>60</v>
      </c>
      <c r="AI15" s="40"/>
      <c r="AJ15" s="40"/>
      <c r="AK15" s="40"/>
      <c r="AL15" s="40"/>
      <c r="AM15" s="40" t="s">
        <v>66</v>
      </c>
      <c r="AN15" s="40"/>
      <c r="AO15" s="40"/>
      <c r="AP15" s="40"/>
      <c r="AQ15" s="40"/>
      <c r="AR15" s="40" t="s">
        <v>59</v>
      </c>
      <c r="AS15" s="40"/>
      <c r="AT15" s="40"/>
      <c r="AU15" s="40"/>
      <c r="AV15" s="40"/>
      <c r="AW15" s="40" t="s">
        <v>60</v>
      </c>
      <c r="AX15" s="40"/>
      <c r="AY15" s="40"/>
      <c r="AZ15" s="40"/>
      <c r="BA15" s="40"/>
      <c r="BB15" s="40" t="s">
        <v>66</v>
      </c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</row>
    <row r="16" spans="1:9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</row>
    <row r="17" spans="1:94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</row>
    <row r="18" spans="1:94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</row>
    <row r="19" spans="1:94" x14ac:dyDescent="0.2">
      <c r="A19" s="39">
        <v>1</v>
      </c>
      <c r="B19" s="39"/>
      <c r="C19" s="39">
        <v>2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>
        <v>3</v>
      </c>
      <c r="U19" s="39"/>
      <c r="V19" s="39"/>
      <c r="W19" s="39"/>
      <c r="X19" s="39"/>
      <c r="Y19" s="39"/>
      <c r="Z19" s="39"/>
      <c r="AA19" s="39"/>
      <c r="AB19" s="39"/>
      <c r="AC19" s="39">
        <v>4</v>
      </c>
      <c r="AD19" s="39"/>
      <c r="AE19" s="39"/>
      <c r="AF19" s="39"/>
      <c r="AG19" s="39"/>
      <c r="AH19" s="39">
        <v>5</v>
      </c>
      <c r="AI19" s="39"/>
      <c r="AJ19" s="39"/>
      <c r="AK19" s="39"/>
      <c r="AL19" s="39"/>
      <c r="AM19" s="39">
        <v>6</v>
      </c>
      <c r="AN19" s="39"/>
      <c r="AO19" s="39"/>
      <c r="AP19" s="39"/>
      <c r="AQ19" s="39"/>
      <c r="AR19" s="39">
        <v>7</v>
      </c>
      <c r="AS19" s="39"/>
      <c r="AT19" s="39"/>
      <c r="AU19" s="39"/>
      <c r="AV19" s="39"/>
      <c r="AW19" s="39">
        <v>8</v>
      </c>
      <c r="AX19" s="39"/>
      <c r="AY19" s="39"/>
      <c r="AZ19" s="39"/>
      <c r="BA19" s="39"/>
      <c r="BB19" s="39">
        <v>9</v>
      </c>
      <c r="BC19" s="39"/>
      <c r="BD19" s="39"/>
      <c r="BE19" s="39"/>
      <c r="BF19" s="39"/>
      <c r="BG19" s="39">
        <v>10</v>
      </c>
      <c r="BH19" s="39"/>
      <c r="BI19" s="39"/>
      <c r="BJ19" s="39"/>
      <c r="BK19" s="39"/>
      <c r="BL19" s="39">
        <v>11</v>
      </c>
      <c r="BM19" s="39"/>
      <c r="BN19" s="39"/>
      <c r="BO19" s="39"/>
      <c r="BP19" s="39"/>
      <c r="BQ19" s="39">
        <v>12</v>
      </c>
      <c r="BR19" s="39"/>
      <c r="BS19" s="39"/>
      <c r="BT19" s="39"/>
      <c r="BU19" s="39"/>
      <c r="BV19" s="39">
        <v>13</v>
      </c>
      <c r="BW19" s="39"/>
      <c r="BX19" s="39"/>
      <c r="BY19" s="39"/>
      <c r="BZ19" s="39"/>
      <c r="CA19" s="39">
        <v>14</v>
      </c>
      <c r="CB19" s="39"/>
      <c r="CC19" s="39"/>
      <c r="CD19" s="39"/>
      <c r="CE19" s="39"/>
      <c r="CF19" s="39"/>
      <c r="CG19" s="39">
        <v>15</v>
      </c>
      <c r="CH19" s="39"/>
      <c r="CI19" s="39"/>
      <c r="CJ19" s="39"/>
      <c r="CK19" s="39"/>
      <c r="CL19" s="39"/>
      <c r="CM19" s="39"/>
    </row>
    <row r="20" spans="1:94" s="10" customFormat="1" x14ac:dyDescent="0.2">
      <c r="A20" s="29">
        <v>1</v>
      </c>
      <c r="B20" s="29"/>
      <c r="C20" s="32" t="s">
        <v>43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29">
        <v>153.06</v>
      </c>
      <c r="U20" s="29"/>
      <c r="V20" s="29"/>
      <c r="W20" s="29"/>
      <c r="X20" s="29"/>
      <c r="Y20" s="29"/>
      <c r="Z20" s="29"/>
      <c r="AA20" s="29"/>
      <c r="AB20" s="29"/>
      <c r="AC20" s="29">
        <v>444</v>
      </c>
      <c r="AD20" s="29"/>
      <c r="AE20" s="29"/>
      <c r="AF20" s="29"/>
      <c r="AG20" s="29"/>
      <c r="AH20" s="29">
        <v>548</v>
      </c>
      <c r="AI20" s="29"/>
      <c r="AJ20" s="29"/>
      <c r="AK20" s="29"/>
      <c r="AL20" s="29"/>
      <c r="AM20" s="29">
        <v>558</v>
      </c>
      <c r="AN20" s="29"/>
      <c r="AO20" s="29"/>
      <c r="AP20" s="29"/>
      <c r="AQ20" s="29"/>
      <c r="AR20" s="30">
        <f>AC20/T20</f>
        <v>2.9008232065856525</v>
      </c>
      <c r="AS20" s="30"/>
      <c r="AT20" s="30"/>
      <c r="AU20" s="30"/>
      <c r="AV20" s="30"/>
      <c r="AW20" s="30">
        <f>AH20/T20</f>
        <v>3.5802953090291387</v>
      </c>
      <c r="AX20" s="30"/>
      <c r="AY20" s="30"/>
      <c r="AZ20" s="30"/>
      <c r="BA20" s="30"/>
      <c r="BB20" s="30">
        <f>AM20/T20</f>
        <v>3.6456291650333204</v>
      </c>
      <c r="BC20" s="30"/>
      <c r="BD20" s="30"/>
      <c r="BE20" s="30"/>
      <c r="BF20" s="30"/>
      <c r="BG20" s="30">
        <f>(BL20/AM20)*100</f>
        <v>2.8673835125448028</v>
      </c>
      <c r="BH20" s="30"/>
      <c r="BI20" s="30"/>
      <c r="BJ20" s="30"/>
      <c r="BK20" s="30"/>
      <c r="BL20" s="29">
        <v>16</v>
      </c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>
        <v>13</v>
      </c>
      <c r="CB20" s="29"/>
      <c r="CC20" s="29"/>
      <c r="CD20" s="29"/>
      <c r="CE20" s="29"/>
      <c r="CF20" s="29"/>
      <c r="CG20" s="29">
        <v>3</v>
      </c>
      <c r="CH20" s="29"/>
      <c r="CI20" s="29"/>
      <c r="CJ20" s="29"/>
      <c r="CK20" s="29"/>
      <c r="CL20" s="29"/>
      <c r="CM20" s="29"/>
      <c r="CN20" s="17">
        <f>AM20*BG20/100</f>
        <v>16</v>
      </c>
      <c r="CO20" s="15">
        <f>AM20/T20</f>
        <v>3.6456291650333204</v>
      </c>
      <c r="CP20" s="10">
        <f>BL20*0.2</f>
        <v>3.2</v>
      </c>
    </row>
    <row r="21" spans="1:94" s="10" customFormat="1" x14ac:dyDescent="0.2">
      <c r="A21" s="29">
        <v>2</v>
      </c>
      <c r="B21" s="29"/>
      <c r="C21" s="52" t="s">
        <v>44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29">
        <v>0</v>
      </c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17"/>
      <c r="CO21" s="15"/>
    </row>
    <row r="22" spans="1:94" s="10" customFormat="1" x14ac:dyDescent="0.2">
      <c r="A22" s="29">
        <v>3</v>
      </c>
      <c r="B22" s="29"/>
      <c r="C22" s="52" t="s">
        <v>61</v>
      </c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29">
        <v>0</v>
      </c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17"/>
      <c r="CO22" s="15"/>
    </row>
    <row r="23" spans="1:94" s="10" customFormat="1" x14ac:dyDescent="0.2">
      <c r="A23" s="20">
        <v>4</v>
      </c>
      <c r="B23" s="21"/>
      <c r="C23" s="52" t="s">
        <v>62</v>
      </c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29">
        <v>0</v>
      </c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17"/>
      <c r="CO23" s="15"/>
    </row>
    <row r="24" spans="1:94" s="10" customFormat="1" x14ac:dyDescent="0.2">
      <c r="A24" s="20">
        <v>5</v>
      </c>
      <c r="B24" s="21"/>
      <c r="C24" s="52" t="s">
        <v>63</v>
      </c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29">
        <v>0</v>
      </c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17"/>
      <c r="CO24" s="15"/>
    </row>
    <row r="25" spans="1:94" s="10" customFormat="1" x14ac:dyDescent="0.2">
      <c r="A25" s="29">
        <v>6</v>
      </c>
      <c r="B25" s="29"/>
      <c r="C25" s="32" t="s">
        <v>45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29">
        <v>300</v>
      </c>
      <c r="U25" s="29"/>
      <c r="V25" s="29"/>
      <c r="W25" s="29"/>
      <c r="X25" s="29"/>
      <c r="Y25" s="29"/>
      <c r="Z25" s="29"/>
      <c r="AA25" s="29"/>
      <c r="AB25" s="29"/>
      <c r="AC25" s="29">
        <v>76</v>
      </c>
      <c r="AD25" s="29"/>
      <c r="AE25" s="29"/>
      <c r="AF25" s="29"/>
      <c r="AG25" s="29"/>
      <c r="AH25" s="29">
        <v>102</v>
      </c>
      <c r="AI25" s="29"/>
      <c r="AJ25" s="29"/>
      <c r="AK25" s="29"/>
      <c r="AL25" s="29"/>
      <c r="AM25" s="29">
        <v>143</v>
      </c>
      <c r="AN25" s="29"/>
      <c r="AO25" s="29"/>
      <c r="AP25" s="29"/>
      <c r="AQ25" s="29"/>
      <c r="AR25" s="30">
        <f>AC25/T25</f>
        <v>0.25333333333333335</v>
      </c>
      <c r="AS25" s="30"/>
      <c r="AT25" s="30"/>
      <c r="AU25" s="30"/>
      <c r="AV25" s="30"/>
      <c r="AW25" s="30">
        <f>AH25/T25</f>
        <v>0.34</v>
      </c>
      <c r="AX25" s="30"/>
      <c r="AY25" s="30"/>
      <c r="AZ25" s="30"/>
      <c r="BA25" s="30"/>
      <c r="BB25" s="30">
        <f>AM25/T25</f>
        <v>0.47666666666666668</v>
      </c>
      <c r="BC25" s="30"/>
      <c r="BD25" s="30"/>
      <c r="BE25" s="30"/>
      <c r="BF25" s="30"/>
      <c r="BG25" s="30">
        <f>(BL25/AM25)*100</f>
        <v>2.7972027972027971</v>
      </c>
      <c r="BH25" s="30"/>
      <c r="BI25" s="30"/>
      <c r="BJ25" s="30"/>
      <c r="BK25" s="30"/>
      <c r="BL25" s="29">
        <v>4</v>
      </c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>
        <v>4</v>
      </c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17">
        <f>AM25*BG25/100</f>
        <v>4</v>
      </c>
      <c r="CO25" s="15">
        <f>AM25/T25</f>
        <v>0.47666666666666668</v>
      </c>
      <c r="CP25" s="10">
        <f>BL25*0.2</f>
        <v>0.8</v>
      </c>
    </row>
    <row r="26" spans="1:94" s="10" customFormat="1" ht="12.75" customHeight="1" x14ac:dyDescent="0.2">
      <c r="A26" s="29">
        <v>7</v>
      </c>
      <c r="B26" s="29"/>
      <c r="C26" s="32" t="s">
        <v>46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29">
        <v>32.36</v>
      </c>
      <c r="U26" s="29"/>
      <c r="V26" s="29"/>
      <c r="W26" s="29"/>
      <c r="X26" s="29"/>
      <c r="Y26" s="29"/>
      <c r="Z26" s="29"/>
      <c r="AA26" s="29"/>
      <c r="AB26" s="29"/>
      <c r="AC26" s="29">
        <v>72</v>
      </c>
      <c r="AD26" s="29"/>
      <c r="AE26" s="29"/>
      <c r="AF26" s="29"/>
      <c r="AG26" s="29"/>
      <c r="AH26" s="29">
        <v>64</v>
      </c>
      <c r="AI26" s="29"/>
      <c r="AJ26" s="29"/>
      <c r="AK26" s="29"/>
      <c r="AL26" s="29"/>
      <c r="AM26" s="29">
        <v>82</v>
      </c>
      <c r="AN26" s="29"/>
      <c r="AO26" s="29"/>
      <c r="AP26" s="29"/>
      <c r="AQ26" s="29"/>
      <c r="AR26" s="30">
        <f>AC26/T26</f>
        <v>2.2249690976514214</v>
      </c>
      <c r="AS26" s="30"/>
      <c r="AT26" s="30"/>
      <c r="AU26" s="30"/>
      <c r="AV26" s="30"/>
      <c r="AW26" s="30">
        <v>1.25</v>
      </c>
      <c r="AX26" s="30"/>
      <c r="AY26" s="30"/>
      <c r="AZ26" s="30"/>
      <c r="BA26" s="30"/>
      <c r="BB26" s="30">
        <f>AM26/T26</f>
        <v>2.533992583436341</v>
      </c>
      <c r="BC26" s="30"/>
      <c r="BD26" s="30"/>
      <c r="BE26" s="30"/>
      <c r="BF26" s="30"/>
      <c r="BG26" s="30">
        <f>(BL26/AM26)*100</f>
        <v>3.6585365853658534</v>
      </c>
      <c r="BH26" s="30"/>
      <c r="BI26" s="30"/>
      <c r="BJ26" s="30"/>
      <c r="BK26" s="30"/>
      <c r="BL26" s="29">
        <v>3</v>
      </c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>
        <v>3</v>
      </c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17">
        <f>AM26*BG26/100</f>
        <v>3</v>
      </c>
      <c r="CO26" s="15">
        <f>AM26/T26</f>
        <v>2.533992583436341</v>
      </c>
      <c r="CP26" s="10">
        <f>BL26*0.2</f>
        <v>0.60000000000000009</v>
      </c>
    </row>
    <row r="27" spans="1:94" x14ac:dyDescent="0.2">
      <c r="A27" s="40">
        <v>8</v>
      </c>
      <c r="B27" s="40"/>
      <c r="C27" s="37" t="s">
        <v>51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40">
        <v>0</v>
      </c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54"/>
      <c r="BW27" s="54"/>
      <c r="BX27" s="54"/>
      <c r="BY27" s="54"/>
      <c r="BZ27" s="54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</row>
    <row r="28" spans="1:94" x14ac:dyDescent="0.2">
      <c r="A28" s="55">
        <v>9</v>
      </c>
      <c r="B28" s="57"/>
      <c r="C28" s="58" t="s">
        <v>50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60"/>
      <c r="T28" s="55">
        <v>0</v>
      </c>
      <c r="U28" s="56"/>
      <c r="V28" s="56"/>
      <c r="W28" s="56"/>
      <c r="X28" s="56"/>
      <c r="Y28" s="56"/>
      <c r="Z28" s="56"/>
      <c r="AA28" s="56"/>
      <c r="AB28" s="57"/>
      <c r="AC28" s="55"/>
      <c r="AD28" s="56"/>
      <c r="AE28" s="56"/>
      <c r="AF28" s="56"/>
      <c r="AG28" s="57"/>
      <c r="AH28" s="55"/>
      <c r="AI28" s="56"/>
      <c r="AJ28" s="56"/>
      <c r="AK28" s="56"/>
      <c r="AL28" s="57"/>
      <c r="AM28" s="55"/>
      <c r="AN28" s="56"/>
      <c r="AO28" s="56"/>
      <c r="AP28" s="56"/>
      <c r="AQ28" s="57"/>
      <c r="AR28" s="64"/>
      <c r="AS28" s="65"/>
      <c r="AT28" s="65"/>
      <c r="AU28" s="65"/>
      <c r="AV28" s="66"/>
      <c r="AW28" s="64"/>
      <c r="AX28" s="65"/>
      <c r="AY28" s="65"/>
      <c r="AZ28" s="65"/>
      <c r="BA28" s="66"/>
      <c r="BB28" s="64"/>
      <c r="BC28" s="65"/>
      <c r="BD28" s="65"/>
      <c r="BE28" s="65"/>
      <c r="BF28" s="66"/>
      <c r="BG28" s="55"/>
      <c r="BH28" s="56"/>
      <c r="BI28" s="56"/>
      <c r="BJ28" s="56"/>
      <c r="BK28" s="57"/>
      <c r="BL28" s="55"/>
      <c r="BM28" s="56"/>
      <c r="BN28" s="56"/>
      <c r="BO28" s="56"/>
      <c r="BP28" s="57"/>
      <c r="BQ28" s="55"/>
      <c r="BR28" s="56"/>
      <c r="BS28" s="56"/>
      <c r="BT28" s="56"/>
      <c r="BU28" s="57"/>
      <c r="BV28" s="61"/>
      <c r="BW28" s="62"/>
      <c r="BX28" s="62"/>
      <c r="BY28" s="62"/>
      <c r="BZ28" s="63"/>
      <c r="CA28" s="55"/>
      <c r="CB28" s="56"/>
      <c r="CC28" s="56"/>
      <c r="CD28" s="56"/>
      <c r="CE28" s="56"/>
      <c r="CF28" s="57"/>
      <c r="CG28" s="55"/>
      <c r="CH28" s="56"/>
      <c r="CI28" s="56"/>
      <c r="CJ28" s="56"/>
      <c r="CK28" s="56"/>
      <c r="CL28" s="56"/>
      <c r="CM28" s="57"/>
    </row>
    <row r="29" spans="1:94" x14ac:dyDescent="0.2">
      <c r="A29" s="36" t="s">
        <v>42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3">
        <f>T20+T25+T26</f>
        <v>485.42</v>
      </c>
      <c r="U29" s="33"/>
      <c r="V29" s="33"/>
      <c r="W29" s="33"/>
      <c r="X29" s="33"/>
      <c r="Y29" s="33"/>
      <c r="Z29" s="33"/>
      <c r="AA29" s="33"/>
      <c r="AB29" s="33"/>
      <c r="AC29" s="33">
        <f>AC20+AC25+AC26</f>
        <v>592</v>
      </c>
      <c r="AD29" s="33"/>
      <c r="AE29" s="33"/>
      <c r="AF29" s="33"/>
      <c r="AG29" s="33"/>
      <c r="AH29" s="33">
        <f>AH20+AH25+AH26</f>
        <v>714</v>
      </c>
      <c r="AI29" s="33"/>
      <c r="AJ29" s="33"/>
      <c r="AK29" s="33"/>
      <c r="AL29" s="33"/>
      <c r="AM29" s="33">
        <f>AM20+AM25+AM26</f>
        <v>783</v>
      </c>
      <c r="AN29" s="33"/>
      <c r="AO29" s="33"/>
      <c r="AP29" s="33"/>
      <c r="AQ29" s="33"/>
      <c r="AR29" s="34">
        <f>AC29/T29</f>
        <v>1.2195624407729388</v>
      </c>
      <c r="AS29" s="34"/>
      <c r="AT29" s="34"/>
      <c r="AU29" s="34"/>
      <c r="AV29" s="34"/>
      <c r="AW29" s="34">
        <f>AH29/T29</f>
        <v>1.4708911870133081</v>
      </c>
      <c r="AX29" s="34"/>
      <c r="AY29" s="34"/>
      <c r="AZ29" s="34"/>
      <c r="BA29" s="34"/>
      <c r="BB29" s="34">
        <f>AM29/T29</f>
        <v>1.6130361336574512</v>
      </c>
      <c r="BC29" s="34"/>
      <c r="BD29" s="34"/>
      <c r="BE29" s="34"/>
      <c r="BF29" s="34"/>
      <c r="BG29" s="30">
        <f>(BL29/AM29)*100</f>
        <v>2.9374201787994889</v>
      </c>
      <c r="BH29" s="30"/>
      <c r="BI29" s="30"/>
      <c r="BJ29" s="30"/>
      <c r="BK29" s="30"/>
      <c r="BL29" s="33">
        <f>BL20+BL25+BL26</f>
        <v>23</v>
      </c>
      <c r="BM29" s="33"/>
      <c r="BN29" s="33"/>
      <c r="BO29" s="33"/>
      <c r="BP29" s="33"/>
      <c r="BQ29" s="33">
        <v>0</v>
      </c>
      <c r="BR29" s="33"/>
      <c r="BS29" s="33"/>
      <c r="BT29" s="33"/>
      <c r="BU29" s="33"/>
      <c r="BV29" s="33">
        <v>0</v>
      </c>
      <c r="BW29" s="33"/>
      <c r="BX29" s="33"/>
      <c r="BY29" s="33"/>
      <c r="BZ29" s="33"/>
      <c r="CA29" s="33">
        <f>CA20+CA25+CA26</f>
        <v>20</v>
      </c>
      <c r="CB29" s="33"/>
      <c r="CC29" s="33"/>
      <c r="CD29" s="33"/>
      <c r="CE29" s="33"/>
      <c r="CF29" s="33"/>
      <c r="CG29" s="33">
        <v>3</v>
      </c>
      <c r="CH29" s="33"/>
      <c r="CI29" s="33"/>
      <c r="CJ29" s="33"/>
      <c r="CK29" s="33"/>
      <c r="CL29" s="33"/>
      <c r="CM29" s="33"/>
      <c r="CN29" s="17">
        <f>AM29*BG29/100</f>
        <v>23</v>
      </c>
      <c r="CO29" s="15">
        <f>AM29/T29</f>
        <v>1.6130361336574512</v>
      </c>
      <c r="CP29" s="10">
        <f>BL29*0.2</f>
        <v>4.6000000000000005</v>
      </c>
    </row>
    <row r="30" spans="1:94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</row>
    <row r="31" spans="1:94" x14ac:dyDescent="0.2">
      <c r="A31" s="42" t="s">
        <v>52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</row>
    <row r="32" spans="1:94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</row>
    <row r="33" spans="1:9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</row>
    <row r="34" spans="1:9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</row>
    <row r="35" spans="1:9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</row>
    <row r="36" spans="1:9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</row>
    <row r="37" spans="1:9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</row>
    <row r="38" spans="1:9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</row>
    <row r="39" spans="1:9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</row>
    <row r="40" spans="1:9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</row>
    <row r="41" spans="1:9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</row>
    <row r="42" spans="1:9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</row>
    <row r="43" spans="1:9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</row>
    <row r="44" spans="1:9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</row>
    <row r="45" spans="1:9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</row>
    <row r="46" spans="1:9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</row>
    <row r="47" spans="1:9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</row>
    <row r="48" spans="1:9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</row>
    <row r="49" spans="1:9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</row>
  </sheetData>
  <mergeCells count="191">
    <mergeCell ref="CE1:CM1"/>
    <mergeCell ref="BV28:BZ28"/>
    <mergeCell ref="CA28:CF28"/>
    <mergeCell ref="CG28:CM28"/>
    <mergeCell ref="A31:CM31"/>
    <mergeCell ref="AR28:AV28"/>
    <mergeCell ref="AW28:BA28"/>
    <mergeCell ref="BB28:BF28"/>
    <mergeCell ref="BG28:BK28"/>
    <mergeCell ref="BL28:BP28"/>
    <mergeCell ref="A2:CM2"/>
    <mergeCell ref="A4:CM4"/>
    <mergeCell ref="A5:CM5"/>
    <mergeCell ref="A7:CM7"/>
    <mergeCell ref="BQ13:CM13"/>
    <mergeCell ref="BV14:BZ18"/>
    <mergeCell ref="CA14:CF18"/>
    <mergeCell ref="CG14:CM18"/>
    <mergeCell ref="A8:CM8"/>
    <mergeCell ref="A10:CM10"/>
    <mergeCell ref="AW15:BA18"/>
    <mergeCell ref="BB15:BF18"/>
    <mergeCell ref="BQ14:BU18"/>
    <mergeCell ref="BL13:BP18"/>
    <mergeCell ref="AR19:AV19"/>
    <mergeCell ref="AW19:BA19"/>
    <mergeCell ref="AC15:AG18"/>
    <mergeCell ref="AH15:AL18"/>
    <mergeCell ref="AM15:AQ18"/>
    <mergeCell ref="AR15:AV18"/>
    <mergeCell ref="A12:B18"/>
    <mergeCell ref="C12:S18"/>
    <mergeCell ref="T12:AB18"/>
    <mergeCell ref="AC12:AQ14"/>
    <mergeCell ref="AR12:BF14"/>
    <mergeCell ref="BG12:CM12"/>
    <mergeCell ref="BG13:BK18"/>
    <mergeCell ref="BV19:BZ19"/>
    <mergeCell ref="CA19:CF19"/>
    <mergeCell ref="CG19:CM19"/>
    <mergeCell ref="A20:B20"/>
    <mergeCell ref="C20:S20"/>
    <mergeCell ref="T20:AB20"/>
    <mergeCell ref="AC20:AG20"/>
    <mergeCell ref="AH20:AL20"/>
    <mergeCell ref="AM20:AQ20"/>
    <mergeCell ref="AR20:AV20"/>
    <mergeCell ref="BB19:BF19"/>
    <mergeCell ref="BG19:BK19"/>
    <mergeCell ref="BL19:BP19"/>
    <mergeCell ref="BQ19:BU19"/>
    <mergeCell ref="BQ20:BU20"/>
    <mergeCell ref="BV20:BZ20"/>
    <mergeCell ref="A19:B19"/>
    <mergeCell ref="C19:S19"/>
    <mergeCell ref="T19:AB19"/>
    <mergeCell ref="AC19:AG19"/>
    <mergeCell ref="AH19:AL19"/>
    <mergeCell ref="AM19:AQ19"/>
    <mergeCell ref="CG22:CM22"/>
    <mergeCell ref="BB21:BF21"/>
    <mergeCell ref="BG21:BK21"/>
    <mergeCell ref="BL21:BP21"/>
    <mergeCell ref="BQ21:BU21"/>
    <mergeCell ref="CA20:CF20"/>
    <mergeCell ref="CG20:CM20"/>
    <mergeCell ref="AW20:BA20"/>
    <mergeCell ref="BB20:BF20"/>
    <mergeCell ref="BG20:BK20"/>
    <mergeCell ref="BL20:BP20"/>
    <mergeCell ref="CG21:CM21"/>
    <mergeCell ref="AW21:BA21"/>
    <mergeCell ref="BV21:BZ21"/>
    <mergeCell ref="CA21:CF21"/>
    <mergeCell ref="CA22:CF22"/>
    <mergeCell ref="A25:B25"/>
    <mergeCell ref="C25:S25"/>
    <mergeCell ref="T25:AB25"/>
    <mergeCell ref="AC25:AG25"/>
    <mergeCell ref="AH25:AL25"/>
    <mergeCell ref="AM25:AQ25"/>
    <mergeCell ref="A21:B21"/>
    <mergeCell ref="C21:S21"/>
    <mergeCell ref="T21:AB21"/>
    <mergeCell ref="AC21:AG21"/>
    <mergeCell ref="A22:B22"/>
    <mergeCell ref="C22:S22"/>
    <mergeCell ref="T22:AB22"/>
    <mergeCell ref="AC22:AG22"/>
    <mergeCell ref="AH22:AL22"/>
    <mergeCell ref="AH21:AL21"/>
    <mergeCell ref="AM21:AQ21"/>
    <mergeCell ref="AM22:AQ22"/>
    <mergeCell ref="A23:B23"/>
    <mergeCell ref="C23:S23"/>
    <mergeCell ref="T23:AB23"/>
    <mergeCell ref="AC23:AG23"/>
    <mergeCell ref="AH23:AL23"/>
    <mergeCell ref="AM23:AQ23"/>
    <mergeCell ref="AR21:AV21"/>
    <mergeCell ref="BQ22:BU22"/>
    <mergeCell ref="BV22:BZ22"/>
    <mergeCell ref="BB25:BF25"/>
    <mergeCell ref="BG25:BK25"/>
    <mergeCell ref="BL25:BP25"/>
    <mergeCell ref="BQ25:BU25"/>
    <mergeCell ref="AW22:BA22"/>
    <mergeCell ref="BB22:BF22"/>
    <mergeCell ref="BG22:BK22"/>
    <mergeCell ref="BL22:BP22"/>
    <mergeCell ref="AR22:AV22"/>
    <mergeCell ref="AR23:AV23"/>
    <mergeCell ref="AW23:BA23"/>
    <mergeCell ref="BB23:BF23"/>
    <mergeCell ref="BG23:BK23"/>
    <mergeCell ref="BL23:BP23"/>
    <mergeCell ref="BQ23:BU23"/>
    <mergeCell ref="BV23:BZ23"/>
    <mergeCell ref="CG26:CM26"/>
    <mergeCell ref="AW26:BA26"/>
    <mergeCell ref="BB26:BF26"/>
    <mergeCell ref="BG26:BK26"/>
    <mergeCell ref="BL26:BP26"/>
    <mergeCell ref="AR25:AV25"/>
    <mergeCell ref="AW25:BA25"/>
    <mergeCell ref="BV25:BZ25"/>
    <mergeCell ref="CA25:CF25"/>
    <mergeCell ref="CG25:CM25"/>
    <mergeCell ref="BQ26:BU26"/>
    <mergeCell ref="BV26:BZ26"/>
    <mergeCell ref="AM26:AQ26"/>
    <mergeCell ref="AR26:AV26"/>
    <mergeCell ref="CA26:CF26"/>
    <mergeCell ref="A29:S29"/>
    <mergeCell ref="T29:AB29"/>
    <mergeCell ref="AC29:AG29"/>
    <mergeCell ref="AH29:AL29"/>
    <mergeCell ref="BQ28:BU28"/>
    <mergeCell ref="A28:B28"/>
    <mergeCell ref="C28:S28"/>
    <mergeCell ref="T28:AB28"/>
    <mergeCell ref="AC28:AG28"/>
    <mergeCell ref="AH28:AL28"/>
    <mergeCell ref="AM28:AQ28"/>
    <mergeCell ref="CA29:CF29"/>
    <mergeCell ref="A26:B26"/>
    <mergeCell ref="C26:S26"/>
    <mergeCell ref="T26:AB26"/>
    <mergeCell ref="AC26:AG26"/>
    <mergeCell ref="AH26:AL26"/>
    <mergeCell ref="CG27:CM27"/>
    <mergeCell ref="AH27:AL27"/>
    <mergeCell ref="AM27:AQ27"/>
    <mergeCell ref="AR27:AV27"/>
    <mergeCell ref="AW27:BA27"/>
    <mergeCell ref="BV27:BZ27"/>
    <mergeCell ref="CA27:CF27"/>
    <mergeCell ref="A27:B27"/>
    <mergeCell ref="C27:S27"/>
    <mergeCell ref="T27:AB27"/>
    <mergeCell ref="AC27:AG27"/>
    <mergeCell ref="BB27:BF27"/>
    <mergeCell ref="BG27:BK27"/>
    <mergeCell ref="BL27:BP27"/>
    <mergeCell ref="BQ27:BU27"/>
    <mergeCell ref="CG29:CM29"/>
    <mergeCell ref="BG29:BK29"/>
    <mergeCell ref="BL29:BP29"/>
    <mergeCell ref="BQ29:BU29"/>
    <mergeCell ref="BV29:BZ29"/>
    <mergeCell ref="AM29:AQ29"/>
    <mergeCell ref="AR29:AV29"/>
    <mergeCell ref="AW29:BA29"/>
    <mergeCell ref="BB29:BF29"/>
    <mergeCell ref="CA23:CF23"/>
    <mergeCell ref="CG23:CM23"/>
    <mergeCell ref="A24:B24"/>
    <mergeCell ref="C24:S24"/>
    <mergeCell ref="T24:AB24"/>
    <mergeCell ref="AC24:AG24"/>
    <mergeCell ref="AH24:AL24"/>
    <mergeCell ref="AM24:AQ24"/>
    <mergeCell ref="AR24:AV24"/>
    <mergeCell ref="AW24:BA24"/>
    <mergeCell ref="BB24:BF24"/>
    <mergeCell ref="BG24:BK24"/>
    <mergeCell ref="BL24:BP24"/>
    <mergeCell ref="BQ24:BU24"/>
    <mergeCell ref="BV24:BZ24"/>
    <mergeCell ref="CA24:CF24"/>
    <mergeCell ref="CG24:CM24"/>
  </mergeCells>
  <phoneticPr fontId="7" type="noConversion"/>
  <pageMargins left="0.75" right="0.75" top="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32"/>
  <sheetViews>
    <sheetView topLeftCell="A4" zoomScale="140" zoomScaleNormal="140" workbookViewId="0">
      <selection activeCell="BV32" sqref="BV32"/>
    </sheetView>
  </sheetViews>
  <sheetFormatPr defaultRowHeight="12.75" x14ac:dyDescent="0.2"/>
  <cols>
    <col min="1" max="54" width="1.7109375" customWidth="1"/>
    <col min="55" max="55" width="1.5703125" customWidth="1"/>
    <col min="56" max="91" width="1.7109375" customWidth="1"/>
  </cols>
  <sheetData>
    <row r="1" spans="1:91" x14ac:dyDescent="0.2">
      <c r="BX1" s="41" t="s">
        <v>56</v>
      </c>
      <c r="BY1" s="41"/>
      <c r="BZ1" s="41"/>
      <c r="CA1" s="41"/>
      <c r="CB1" s="41"/>
      <c r="CC1" s="41"/>
      <c r="CD1" s="41"/>
      <c r="CE1" s="41"/>
      <c r="CF1" s="41"/>
    </row>
    <row r="2" spans="1:91" ht="18.75" x14ac:dyDescent="0.3">
      <c r="A2" s="43" t="s">
        <v>30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8"/>
      <c r="CH2" s="8"/>
      <c r="CI2" s="8"/>
      <c r="CJ2" s="8"/>
      <c r="CK2" s="8"/>
      <c r="CL2" s="8"/>
      <c r="CM2" s="8"/>
    </row>
    <row r="3" spans="1:9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18.75" x14ac:dyDescent="0.3">
      <c r="A4" s="44" t="s">
        <v>26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7"/>
      <c r="CH4" s="7"/>
      <c r="CI4" s="7"/>
      <c r="CJ4" s="7"/>
      <c r="CK4" s="7"/>
      <c r="CL4" s="7"/>
      <c r="CM4" s="7"/>
    </row>
    <row r="5" spans="1:91" x14ac:dyDescent="0.2">
      <c r="A5" s="45" t="s">
        <v>31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6"/>
      <c r="CH5" s="6"/>
      <c r="CI5" s="6"/>
      <c r="CJ5" s="6"/>
      <c r="CK5" s="6"/>
      <c r="CL5" s="6"/>
      <c r="CM5" s="6"/>
    </row>
    <row r="6" spans="1:9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ht="18.75" x14ac:dyDescent="0.3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5"/>
      <c r="CH7" s="5"/>
      <c r="CI7" s="5"/>
      <c r="CJ7" s="5"/>
      <c r="CK7" s="5"/>
      <c r="CL7" s="5"/>
      <c r="CM7" s="5"/>
    </row>
    <row r="8" spans="1:91" x14ac:dyDescent="0.2">
      <c r="A8" s="45" t="s">
        <v>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6"/>
      <c r="CH8" s="6"/>
      <c r="CI8" s="6"/>
      <c r="CJ8" s="6"/>
      <c r="CK8" s="6"/>
      <c r="CL8" s="6"/>
      <c r="CM8" s="6"/>
    </row>
    <row r="9" spans="1:9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</row>
    <row r="10" spans="1:91" ht="18.75" x14ac:dyDescent="0.3">
      <c r="A10" s="46" t="s">
        <v>65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5"/>
      <c r="CH10" s="5"/>
      <c r="CI10" s="5"/>
      <c r="CJ10" s="5"/>
      <c r="CK10" s="5"/>
      <c r="CL10" s="5"/>
      <c r="CM10" s="5"/>
    </row>
    <row r="11" spans="1:9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</row>
    <row r="12" spans="1:91" ht="12.75" customHeight="1" x14ac:dyDescent="0.2">
      <c r="A12" s="40" t="s">
        <v>3</v>
      </c>
      <c r="B12" s="40"/>
      <c r="C12" s="40" t="s">
        <v>32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 t="s">
        <v>33</v>
      </c>
      <c r="U12" s="40"/>
      <c r="V12" s="40"/>
      <c r="W12" s="40"/>
      <c r="X12" s="40"/>
      <c r="Y12" s="40"/>
      <c r="Z12" s="40"/>
      <c r="AA12" s="40"/>
      <c r="AB12" s="40"/>
      <c r="AC12" s="40" t="s">
        <v>34</v>
      </c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 t="s">
        <v>35</v>
      </c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55" t="s">
        <v>41</v>
      </c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7"/>
      <c r="CG12" s="3"/>
      <c r="CH12" s="3"/>
      <c r="CI12" s="3"/>
      <c r="CJ12" s="3"/>
      <c r="CK12" s="3"/>
      <c r="CL12" s="3"/>
      <c r="CM12" s="3"/>
    </row>
    <row r="13" spans="1:91" ht="12.75" customHeight="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 t="s">
        <v>16</v>
      </c>
      <c r="BH13" s="40"/>
      <c r="BI13" s="40"/>
      <c r="BJ13" s="40"/>
      <c r="BK13" s="40"/>
      <c r="BL13" s="40" t="s">
        <v>8</v>
      </c>
      <c r="BM13" s="40"/>
      <c r="BN13" s="40"/>
      <c r="BO13" s="40"/>
      <c r="BP13" s="40"/>
      <c r="BQ13" s="55" t="s">
        <v>36</v>
      </c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7"/>
      <c r="CG13" s="3"/>
      <c r="CH13" s="3"/>
      <c r="CI13" s="3"/>
      <c r="CJ13" s="3"/>
      <c r="CK13" s="3"/>
      <c r="CL13" s="3"/>
      <c r="CM13" s="3"/>
    </row>
    <row r="14" spans="1:91" ht="12.7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 t="s">
        <v>49</v>
      </c>
      <c r="BR14" s="40"/>
      <c r="BS14" s="40"/>
      <c r="BT14" s="40"/>
      <c r="BU14" s="40"/>
      <c r="BV14" s="40"/>
      <c r="BW14" s="40"/>
      <c r="BX14" s="40"/>
      <c r="BY14" s="40" t="s">
        <v>48</v>
      </c>
      <c r="BZ14" s="40"/>
      <c r="CA14" s="40"/>
      <c r="CB14" s="40"/>
      <c r="CC14" s="40"/>
      <c r="CD14" s="40"/>
      <c r="CE14" s="40"/>
      <c r="CF14" s="40"/>
      <c r="CG14" s="3"/>
      <c r="CH14" s="3"/>
      <c r="CI14" s="3"/>
      <c r="CJ14" s="3"/>
      <c r="CK14" s="3"/>
      <c r="CL14" s="3"/>
      <c r="CM14" s="3"/>
    </row>
    <row r="15" spans="1:9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 t="s">
        <v>59</v>
      </c>
      <c r="AD15" s="40"/>
      <c r="AE15" s="40"/>
      <c r="AF15" s="40"/>
      <c r="AG15" s="40"/>
      <c r="AH15" s="40" t="s">
        <v>60</v>
      </c>
      <c r="AI15" s="40"/>
      <c r="AJ15" s="40"/>
      <c r="AK15" s="40"/>
      <c r="AL15" s="40"/>
      <c r="AM15" s="40" t="s">
        <v>66</v>
      </c>
      <c r="AN15" s="40"/>
      <c r="AO15" s="40"/>
      <c r="AP15" s="40"/>
      <c r="AQ15" s="40"/>
      <c r="AR15" s="40" t="s">
        <v>59</v>
      </c>
      <c r="AS15" s="40"/>
      <c r="AT15" s="40"/>
      <c r="AU15" s="40"/>
      <c r="AV15" s="40"/>
      <c r="AW15" s="40" t="s">
        <v>60</v>
      </c>
      <c r="AX15" s="40"/>
      <c r="AY15" s="40"/>
      <c r="AZ15" s="40"/>
      <c r="BA15" s="40"/>
      <c r="BB15" s="40" t="s">
        <v>66</v>
      </c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3"/>
      <c r="CH15" s="3"/>
      <c r="CI15" s="3"/>
      <c r="CJ15" s="3"/>
      <c r="CK15" s="3"/>
      <c r="CL15" s="3"/>
      <c r="CM15" s="3"/>
    </row>
    <row r="16" spans="1:9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3"/>
      <c r="CH16" s="3"/>
      <c r="CI16" s="3"/>
      <c r="CJ16" s="3"/>
      <c r="CK16" s="3"/>
      <c r="CL16" s="3"/>
      <c r="CM16" s="3"/>
    </row>
    <row r="17" spans="1:94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3"/>
      <c r="CH17" s="3"/>
      <c r="CI17" s="3"/>
      <c r="CJ17" s="3"/>
      <c r="CK17" s="3"/>
      <c r="CL17" s="3"/>
      <c r="CM17" s="3"/>
    </row>
    <row r="18" spans="1:94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3"/>
      <c r="CH18" s="3"/>
      <c r="CI18" s="3"/>
      <c r="CJ18" s="3"/>
      <c r="CK18" s="3"/>
      <c r="CL18" s="3"/>
      <c r="CM18" s="3"/>
    </row>
    <row r="19" spans="1:94" x14ac:dyDescent="0.2">
      <c r="A19" s="39">
        <v>1</v>
      </c>
      <c r="B19" s="39"/>
      <c r="C19" s="39">
        <v>2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>
        <v>3</v>
      </c>
      <c r="U19" s="39"/>
      <c r="V19" s="39"/>
      <c r="W19" s="39"/>
      <c r="X19" s="39"/>
      <c r="Y19" s="39"/>
      <c r="Z19" s="39"/>
      <c r="AA19" s="39"/>
      <c r="AB19" s="39"/>
      <c r="AC19" s="39">
        <v>4</v>
      </c>
      <c r="AD19" s="39"/>
      <c r="AE19" s="39"/>
      <c r="AF19" s="39"/>
      <c r="AG19" s="39"/>
      <c r="AH19" s="39">
        <v>5</v>
      </c>
      <c r="AI19" s="39"/>
      <c r="AJ19" s="39"/>
      <c r="AK19" s="39"/>
      <c r="AL19" s="39"/>
      <c r="AM19" s="39">
        <v>6</v>
      </c>
      <c r="AN19" s="39"/>
      <c r="AO19" s="39"/>
      <c r="AP19" s="39"/>
      <c r="AQ19" s="39"/>
      <c r="AR19" s="39">
        <v>7</v>
      </c>
      <c r="AS19" s="39"/>
      <c r="AT19" s="39"/>
      <c r="AU19" s="39"/>
      <c r="AV19" s="39"/>
      <c r="AW19" s="39">
        <v>8</v>
      </c>
      <c r="AX19" s="39"/>
      <c r="AY19" s="39"/>
      <c r="AZ19" s="39"/>
      <c r="BA19" s="39"/>
      <c r="BB19" s="39">
        <v>9</v>
      </c>
      <c r="BC19" s="39"/>
      <c r="BD19" s="39"/>
      <c r="BE19" s="39"/>
      <c r="BF19" s="39"/>
      <c r="BG19" s="39">
        <v>10</v>
      </c>
      <c r="BH19" s="39"/>
      <c r="BI19" s="39"/>
      <c r="BJ19" s="39"/>
      <c r="BK19" s="39"/>
      <c r="BL19" s="39">
        <v>11</v>
      </c>
      <c r="BM19" s="39"/>
      <c r="BN19" s="39"/>
      <c r="BO19" s="39"/>
      <c r="BP19" s="39"/>
      <c r="BQ19" s="39">
        <v>10</v>
      </c>
      <c r="BR19" s="39"/>
      <c r="BS19" s="39"/>
      <c r="BT19" s="39"/>
      <c r="BU19" s="39"/>
      <c r="BV19" s="39"/>
      <c r="BW19" s="39"/>
      <c r="BX19" s="39"/>
      <c r="BY19" s="39">
        <v>11</v>
      </c>
      <c r="BZ19" s="39"/>
      <c r="CA19" s="39"/>
      <c r="CB19" s="39"/>
      <c r="CC19" s="39"/>
      <c r="CD19" s="39"/>
      <c r="CE19" s="39"/>
      <c r="CF19" s="39"/>
      <c r="CG19" s="4"/>
      <c r="CH19" s="4"/>
      <c r="CI19" s="4"/>
      <c r="CJ19" s="4"/>
      <c r="CK19" s="4"/>
      <c r="CL19" s="4"/>
      <c r="CM19" s="4"/>
    </row>
    <row r="20" spans="1:94" s="10" customFormat="1" x14ac:dyDescent="0.2">
      <c r="A20" s="29">
        <v>1</v>
      </c>
      <c r="B20" s="29"/>
      <c r="C20" s="32" t="s">
        <v>43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29">
        <v>438</v>
      </c>
      <c r="U20" s="29"/>
      <c r="V20" s="29"/>
      <c r="W20" s="29"/>
      <c r="X20" s="29"/>
      <c r="Y20" s="29"/>
      <c r="Z20" s="29"/>
      <c r="AA20" s="29"/>
      <c r="AB20" s="29"/>
      <c r="AC20" s="29">
        <v>983</v>
      </c>
      <c r="AD20" s="29"/>
      <c r="AE20" s="29"/>
      <c r="AF20" s="29"/>
      <c r="AG20" s="29"/>
      <c r="AH20" s="29">
        <v>878</v>
      </c>
      <c r="AI20" s="29"/>
      <c r="AJ20" s="29"/>
      <c r="AK20" s="29"/>
      <c r="AL20" s="29"/>
      <c r="AM20" s="29">
        <v>904</v>
      </c>
      <c r="AN20" s="29"/>
      <c r="AO20" s="29"/>
      <c r="AP20" s="29"/>
      <c r="AQ20" s="29"/>
      <c r="AR20" s="30">
        <f>AC20/T20</f>
        <v>2.2442922374429224</v>
      </c>
      <c r="AS20" s="30"/>
      <c r="AT20" s="30"/>
      <c r="AU20" s="30"/>
      <c r="AV20" s="30"/>
      <c r="AW20" s="30">
        <f>AH20/T20</f>
        <v>2.0045662100456623</v>
      </c>
      <c r="AX20" s="30"/>
      <c r="AY20" s="30"/>
      <c r="AZ20" s="30"/>
      <c r="BA20" s="30"/>
      <c r="BB20" s="30">
        <f>AM20/T20</f>
        <v>2.0639269406392695</v>
      </c>
      <c r="BC20" s="30"/>
      <c r="BD20" s="30"/>
      <c r="BE20" s="30"/>
      <c r="BF20" s="30"/>
      <c r="BG20" s="30">
        <f>(BL20/AM20)*100</f>
        <v>4.9778761061946906</v>
      </c>
      <c r="BH20" s="30"/>
      <c r="BI20" s="30"/>
      <c r="BJ20" s="30"/>
      <c r="BK20" s="30"/>
      <c r="BL20" s="38">
        <v>45</v>
      </c>
      <c r="BM20" s="38"/>
      <c r="BN20" s="38"/>
      <c r="BO20" s="38"/>
      <c r="BP20" s="38"/>
      <c r="BQ20" s="29">
        <v>33</v>
      </c>
      <c r="BR20" s="29"/>
      <c r="BS20" s="29"/>
      <c r="BT20" s="29"/>
      <c r="BU20" s="29"/>
      <c r="BV20" s="29"/>
      <c r="BW20" s="29"/>
      <c r="BX20" s="29"/>
      <c r="BY20" s="29">
        <v>12</v>
      </c>
      <c r="BZ20" s="29"/>
      <c r="CA20" s="29"/>
      <c r="CB20" s="29"/>
      <c r="CC20" s="29"/>
      <c r="CD20" s="29"/>
      <c r="CE20" s="29"/>
      <c r="CF20" s="29"/>
      <c r="CG20" s="11"/>
      <c r="CH20" s="11"/>
      <c r="CI20" s="11"/>
      <c r="CJ20" s="11"/>
      <c r="CK20" s="11"/>
      <c r="CL20" s="11"/>
      <c r="CM20" s="11"/>
      <c r="CN20" s="15">
        <f>AM20*BG20/100</f>
        <v>45</v>
      </c>
      <c r="CO20" s="10">
        <f>BL20*0.75</f>
        <v>33.75</v>
      </c>
      <c r="CP20" s="10">
        <f>BL20*0.25</f>
        <v>11.25</v>
      </c>
    </row>
    <row r="21" spans="1:94" s="10" customFormat="1" x14ac:dyDescent="0.2">
      <c r="A21" s="29">
        <v>2</v>
      </c>
      <c r="B21" s="29"/>
      <c r="C21" s="52" t="s">
        <v>44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29">
        <v>0</v>
      </c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11"/>
      <c r="CH21" s="11"/>
      <c r="CI21" s="11"/>
      <c r="CJ21" s="11"/>
      <c r="CK21" s="11"/>
      <c r="CL21" s="11"/>
      <c r="CM21" s="11"/>
      <c r="CN21" s="15"/>
    </row>
    <row r="22" spans="1:94" s="10" customFormat="1" ht="12.75" customHeight="1" x14ac:dyDescent="0.2">
      <c r="A22" s="20">
        <v>3</v>
      </c>
      <c r="B22" s="21"/>
      <c r="C22" s="26" t="s">
        <v>61</v>
      </c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8"/>
      <c r="T22" s="20">
        <v>0</v>
      </c>
      <c r="U22" s="22"/>
      <c r="V22" s="22"/>
      <c r="W22" s="22"/>
      <c r="X22" s="22"/>
      <c r="Y22" s="22"/>
      <c r="Z22" s="22"/>
      <c r="AA22" s="22"/>
      <c r="AB22" s="21"/>
      <c r="AC22" s="20"/>
      <c r="AD22" s="22"/>
      <c r="AE22" s="22"/>
      <c r="AF22" s="22"/>
      <c r="AG22" s="21"/>
      <c r="AH22" s="20"/>
      <c r="AI22" s="22"/>
      <c r="AJ22" s="22"/>
      <c r="AK22" s="22"/>
      <c r="AL22" s="21"/>
      <c r="AM22" s="20"/>
      <c r="AN22" s="22"/>
      <c r="AO22" s="22"/>
      <c r="AP22" s="22"/>
      <c r="AQ22" s="21"/>
      <c r="AR22" s="23"/>
      <c r="AS22" s="24"/>
      <c r="AT22" s="24"/>
      <c r="AU22" s="24"/>
      <c r="AV22" s="25"/>
      <c r="AW22" s="23"/>
      <c r="AX22" s="24"/>
      <c r="AY22" s="24"/>
      <c r="AZ22" s="24"/>
      <c r="BA22" s="25"/>
      <c r="BB22" s="23"/>
      <c r="BC22" s="24"/>
      <c r="BD22" s="24"/>
      <c r="BE22" s="24"/>
      <c r="BF22" s="25"/>
      <c r="BG22" s="23"/>
      <c r="BH22" s="24"/>
      <c r="BI22" s="24"/>
      <c r="BJ22" s="24"/>
      <c r="BK22" s="25"/>
      <c r="BL22" s="20"/>
      <c r="BM22" s="22"/>
      <c r="BN22" s="22"/>
      <c r="BO22" s="22"/>
      <c r="BP22" s="21"/>
      <c r="BQ22" s="20"/>
      <c r="BR22" s="22"/>
      <c r="BS22" s="22"/>
      <c r="BT22" s="22"/>
      <c r="BU22" s="22"/>
      <c r="BV22" s="22"/>
      <c r="BW22" s="22"/>
      <c r="BX22" s="21"/>
      <c r="BY22" s="20"/>
      <c r="BZ22" s="22"/>
      <c r="CA22" s="22"/>
      <c r="CB22" s="22"/>
      <c r="CC22" s="22"/>
      <c r="CD22" s="22"/>
      <c r="CE22" s="22"/>
      <c r="CF22" s="21"/>
      <c r="CG22" s="11"/>
      <c r="CH22" s="11"/>
      <c r="CI22" s="11"/>
      <c r="CJ22" s="11"/>
      <c r="CK22" s="11"/>
      <c r="CL22" s="11"/>
      <c r="CM22" s="11"/>
      <c r="CN22" s="15"/>
    </row>
    <row r="23" spans="1:94" s="10" customFormat="1" ht="12.75" customHeight="1" x14ac:dyDescent="0.2">
      <c r="A23" s="20">
        <v>4</v>
      </c>
      <c r="B23" s="21"/>
      <c r="C23" s="52" t="s">
        <v>62</v>
      </c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29">
        <v>0</v>
      </c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18"/>
      <c r="CH23" s="11"/>
      <c r="CI23" s="11"/>
      <c r="CJ23" s="11"/>
      <c r="CK23" s="11"/>
      <c r="CL23" s="11"/>
      <c r="CM23" s="11"/>
      <c r="CN23" s="15"/>
    </row>
    <row r="24" spans="1:94" s="10" customFormat="1" ht="12.75" customHeight="1" x14ac:dyDescent="0.2">
      <c r="A24" s="20">
        <v>5</v>
      </c>
      <c r="B24" s="21"/>
      <c r="C24" s="52" t="s">
        <v>63</v>
      </c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29">
        <v>0</v>
      </c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18"/>
      <c r="CH24" s="11"/>
      <c r="CI24" s="11"/>
      <c r="CJ24" s="11"/>
      <c r="CK24" s="11"/>
      <c r="CL24" s="11"/>
      <c r="CM24" s="11"/>
      <c r="CN24" s="15"/>
    </row>
    <row r="25" spans="1:94" s="10" customFormat="1" x14ac:dyDescent="0.2">
      <c r="A25" s="29">
        <v>6</v>
      </c>
      <c r="B25" s="29"/>
      <c r="C25" s="32" t="s">
        <v>45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29">
        <v>200</v>
      </c>
      <c r="U25" s="29"/>
      <c r="V25" s="29"/>
      <c r="W25" s="29"/>
      <c r="X25" s="29"/>
      <c r="Y25" s="29"/>
      <c r="Z25" s="29"/>
      <c r="AA25" s="29"/>
      <c r="AB25" s="29"/>
      <c r="AC25" s="29">
        <v>440</v>
      </c>
      <c r="AD25" s="29"/>
      <c r="AE25" s="29"/>
      <c r="AF25" s="29"/>
      <c r="AG25" s="29"/>
      <c r="AH25" s="29">
        <v>506</v>
      </c>
      <c r="AI25" s="29"/>
      <c r="AJ25" s="29"/>
      <c r="AK25" s="29"/>
      <c r="AL25" s="29"/>
      <c r="AM25" s="29">
        <v>468</v>
      </c>
      <c r="AN25" s="29"/>
      <c r="AO25" s="29"/>
      <c r="AP25" s="29"/>
      <c r="AQ25" s="29"/>
      <c r="AR25" s="30">
        <f>AC25/T25</f>
        <v>2.2000000000000002</v>
      </c>
      <c r="AS25" s="30"/>
      <c r="AT25" s="30"/>
      <c r="AU25" s="30"/>
      <c r="AV25" s="30"/>
      <c r="AW25" s="30">
        <f>AH25/T25</f>
        <v>2.5299999999999998</v>
      </c>
      <c r="AX25" s="30"/>
      <c r="AY25" s="30"/>
      <c r="AZ25" s="30"/>
      <c r="BA25" s="30"/>
      <c r="BB25" s="30">
        <f>AM25/T25</f>
        <v>2.34</v>
      </c>
      <c r="BC25" s="30"/>
      <c r="BD25" s="30"/>
      <c r="BE25" s="30"/>
      <c r="BF25" s="30"/>
      <c r="BG25" s="30">
        <f>(BL25/AM25)*100</f>
        <v>4.9145299145299148</v>
      </c>
      <c r="BH25" s="30"/>
      <c r="BI25" s="30"/>
      <c r="BJ25" s="30"/>
      <c r="BK25" s="30"/>
      <c r="BL25" s="29">
        <v>23</v>
      </c>
      <c r="BM25" s="29"/>
      <c r="BN25" s="29"/>
      <c r="BO25" s="29"/>
      <c r="BP25" s="29"/>
      <c r="BQ25" s="29">
        <v>17</v>
      </c>
      <c r="BR25" s="29"/>
      <c r="BS25" s="29"/>
      <c r="BT25" s="29"/>
      <c r="BU25" s="29"/>
      <c r="BV25" s="29"/>
      <c r="BW25" s="29"/>
      <c r="BX25" s="29"/>
      <c r="BY25" s="29">
        <v>6</v>
      </c>
      <c r="BZ25" s="29"/>
      <c r="CA25" s="29"/>
      <c r="CB25" s="29"/>
      <c r="CC25" s="29"/>
      <c r="CD25" s="29"/>
      <c r="CE25" s="29"/>
      <c r="CF25" s="29"/>
      <c r="CG25" s="11"/>
      <c r="CH25" s="11"/>
      <c r="CI25" s="11"/>
      <c r="CJ25" s="11"/>
      <c r="CK25" s="11"/>
      <c r="CL25" s="11"/>
      <c r="CM25" s="11"/>
      <c r="CN25" s="15">
        <f>AM25*BG25/100</f>
        <v>23</v>
      </c>
      <c r="CO25" s="10">
        <f>BL25*0.75</f>
        <v>17.25</v>
      </c>
      <c r="CP25" s="10">
        <f>BL25*0.25</f>
        <v>5.75</v>
      </c>
    </row>
    <row r="26" spans="1:94" s="10" customFormat="1" ht="12.75" customHeight="1" x14ac:dyDescent="0.2">
      <c r="A26" s="29">
        <v>7</v>
      </c>
      <c r="B26" s="29"/>
      <c r="C26" s="32" t="s">
        <v>46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29">
        <v>32.36</v>
      </c>
      <c r="U26" s="29"/>
      <c r="V26" s="29"/>
      <c r="W26" s="29"/>
      <c r="X26" s="29"/>
      <c r="Y26" s="29"/>
      <c r="Z26" s="29"/>
      <c r="AA26" s="29"/>
      <c r="AB26" s="29"/>
      <c r="AC26" s="29">
        <v>69</v>
      </c>
      <c r="AD26" s="29"/>
      <c r="AE26" s="29"/>
      <c r="AF26" s="29"/>
      <c r="AG26" s="29"/>
      <c r="AH26" s="29">
        <v>83</v>
      </c>
      <c r="AI26" s="29"/>
      <c r="AJ26" s="29"/>
      <c r="AK26" s="29"/>
      <c r="AL26" s="29"/>
      <c r="AM26" s="29">
        <v>83</v>
      </c>
      <c r="AN26" s="29"/>
      <c r="AO26" s="29"/>
      <c r="AP26" s="29"/>
      <c r="AQ26" s="29"/>
      <c r="AR26" s="30">
        <f>AC26/T26</f>
        <v>2.1322620519159456</v>
      </c>
      <c r="AS26" s="30"/>
      <c r="AT26" s="30"/>
      <c r="AU26" s="30"/>
      <c r="AV26" s="30"/>
      <c r="AW26" s="30">
        <f>AH26/T26</f>
        <v>2.5648949320148331</v>
      </c>
      <c r="AX26" s="30"/>
      <c r="AY26" s="30"/>
      <c r="AZ26" s="30"/>
      <c r="BA26" s="30"/>
      <c r="BB26" s="30">
        <f>AM26/T26</f>
        <v>2.5648949320148331</v>
      </c>
      <c r="BC26" s="30"/>
      <c r="BD26" s="30"/>
      <c r="BE26" s="30"/>
      <c r="BF26" s="30"/>
      <c r="BG26" s="30">
        <f>(BL26/AM26)*100</f>
        <v>4.8192771084337354</v>
      </c>
      <c r="BH26" s="30"/>
      <c r="BI26" s="30"/>
      <c r="BJ26" s="30"/>
      <c r="BK26" s="30"/>
      <c r="BL26" s="29">
        <v>4</v>
      </c>
      <c r="BM26" s="29"/>
      <c r="BN26" s="29"/>
      <c r="BO26" s="29"/>
      <c r="BP26" s="29"/>
      <c r="BQ26" s="29">
        <v>3</v>
      </c>
      <c r="BR26" s="29"/>
      <c r="BS26" s="29"/>
      <c r="BT26" s="29"/>
      <c r="BU26" s="29"/>
      <c r="BV26" s="29"/>
      <c r="BW26" s="29"/>
      <c r="BX26" s="29"/>
      <c r="BY26" s="29">
        <v>1</v>
      </c>
      <c r="BZ26" s="29"/>
      <c r="CA26" s="29"/>
      <c r="CB26" s="29"/>
      <c r="CC26" s="29"/>
      <c r="CD26" s="29"/>
      <c r="CE26" s="29"/>
      <c r="CF26" s="29"/>
      <c r="CG26" s="11"/>
      <c r="CH26" s="11"/>
      <c r="CI26" s="11"/>
      <c r="CJ26" s="11"/>
      <c r="CK26" s="11"/>
      <c r="CL26" s="11"/>
      <c r="CM26" s="11"/>
      <c r="CN26" s="15">
        <f>AM26*BG26/100</f>
        <v>4.0000000000000009</v>
      </c>
      <c r="CO26" s="15">
        <f>BL26*0.75</f>
        <v>3</v>
      </c>
      <c r="CP26" s="10">
        <f>BL26*0.25</f>
        <v>1</v>
      </c>
    </row>
    <row r="27" spans="1:94" s="10" customFormat="1" x14ac:dyDescent="0.2">
      <c r="A27" s="29">
        <v>8</v>
      </c>
      <c r="B27" s="29"/>
      <c r="C27" s="52" t="s">
        <v>51</v>
      </c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29">
        <v>0</v>
      </c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11"/>
      <c r="CH27" s="11"/>
      <c r="CI27" s="11"/>
      <c r="CJ27" s="11"/>
      <c r="CK27" s="11"/>
      <c r="CL27" s="11"/>
      <c r="CM27" s="11"/>
    </row>
    <row r="28" spans="1:94" s="10" customFormat="1" x14ac:dyDescent="0.2">
      <c r="A28" s="29">
        <v>9</v>
      </c>
      <c r="B28" s="29"/>
      <c r="C28" s="52" t="s">
        <v>50</v>
      </c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29">
        <v>0</v>
      </c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11"/>
      <c r="CH28" s="11"/>
      <c r="CI28" s="11"/>
      <c r="CJ28" s="11"/>
      <c r="CK28" s="11"/>
      <c r="CL28" s="11"/>
      <c r="CM28" s="11"/>
    </row>
    <row r="29" spans="1:94" s="10" customFormat="1" x14ac:dyDescent="0.2">
      <c r="A29" s="71" t="s">
        <v>42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68">
        <f>T20+T25+T26</f>
        <v>670.36</v>
      </c>
      <c r="U29" s="68"/>
      <c r="V29" s="68"/>
      <c r="W29" s="68"/>
      <c r="X29" s="68"/>
      <c r="Y29" s="68"/>
      <c r="Z29" s="68"/>
      <c r="AA29" s="68"/>
      <c r="AB29" s="68"/>
      <c r="AC29" s="68">
        <f>AC20+AC25+AC26</f>
        <v>1492</v>
      </c>
      <c r="AD29" s="68"/>
      <c r="AE29" s="68"/>
      <c r="AF29" s="68"/>
      <c r="AG29" s="68"/>
      <c r="AH29" s="68">
        <f>AH20+AH25+AH26</f>
        <v>1467</v>
      </c>
      <c r="AI29" s="68"/>
      <c r="AJ29" s="68"/>
      <c r="AK29" s="68"/>
      <c r="AL29" s="68"/>
      <c r="AM29" s="68">
        <f>AM20+AM25+AM26</f>
        <v>1455</v>
      </c>
      <c r="AN29" s="68"/>
      <c r="AO29" s="68"/>
      <c r="AP29" s="68"/>
      <c r="AQ29" s="68"/>
      <c r="AR29" s="70">
        <f>AM29/AC29</f>
        <v>0.97520107238605902</v>
      </c>
      <c r="AS29" s="70"/>
      <c r="AT29" s="70"/>
      <c r="AU29" s="70"/>
      <c r="AV29" s="70"/>
      <c r="AW29" s="70">
        <f>AH29/T29</f>
        <v>2.1883763947729578</v>
      </c>
      <c r="AX29" s="70"/>
      <c r="AY29" s="70"/>
      <c r="AZ29" s="70"/>
      <c r="BA29" s="70"/>
      <c r="BB29" s="70">
        <f>AM29/T29</f>
        <v>2.170475565367862</v>
      </c>
      <c r="BC29" s="70"/>
      <c r="BD29" s="70"/>
      <c r="BE29" s="70"/>
      <c r="BF29" s="70"/>
      <c r="BG29" s="30">
        <f>(BL29/AM29)*100</f>
        <v>4.9484536082474229</v>
      </c>
      <c r="BH29" s="30"/>
      <c r="BI29" s="30"/>
      <c r="BJ29" s="30"/>
      <c r="BK29" s="30"/>
      <c r="BL29" s="69">
        <f>BL20+BL25+BL26</f>
        <v>72</v>
      </c>
      <c r="BM29" s="68"/>
      <c r="BN29" s="68"/>
      <c r="BO29" s="68"/>
      <c r="BP29" s="68"/>
      <c r="BQ29" s="68">
        <f>BQ20+BQ25+BQ26</f>
        <v>53</v>
      </c>
      <c r="BR29" s="68"/>
      <c r="BS29" s="68"/>
      <c r="BT29" s="68"/>
      <c r="BU29" s="68"/>
      <c r="BV29" s="68"/>
      <c r="BW29" s="68"/>
      <c r="BX29" s="68"/>
      <c r="BY29" s="68">
        <f>BY20+BY25+BY26</f>
        <v>19</v>
      </c>
      <c r="BZ29" s="68"/>
      <c r="CA29" s="68"/>
      <c r="CB29" s="68"/>
      <c r="CC29" s="68"/>
      <c r="CD29" s="68"/>
      <c r="CE29" s="68"/>
      <c r="CF29" s="68"/>
      <c r="CG29" s="19"/>
      <c r="CH29" s="19"/>
      <c r="CI29" s="19"/>
      <c r="CJ29" s="19"/>
      <c r="CK29" s="19"/>
      <c r="CL29" s="19"/>
      <c r="CM29" s="19"/>
      <c r="CN29" s="15">
        <f>AM29*BG29/100</f>
        <v>72</v>
      </c>
      <c r="CO29" s="10">
        <f>BL29*0.75</f>
        <v>54</v>
      </c>
      <c r="CP29" s="10">
        <f>BL29*0.25</f>
        <v>18</v>
      </c>
    </row>
    <row r="30" spans="1:94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</row>
    <row r="31" spans="1:94" x14ac:dyDescent="0.2">
      <c r="A31" s="67" t="s">
        <v>52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</row>
    <row r="32" spans="1:94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</row>
  </sheetData>
  <mergeCells count="168">
    <mergeCell ref="AM15:AQ18"/>
    <mergeCell ref="AR15:AV18"/>
    <mergeCell ref="BB19:BF19"/>
    <mergeCell ref="AH19:AL19"/>
    <mergeCell ref="BX1:CF1"/>
    <mergeCell ref="BG19:BK19"/>
    <mergeCell ref="BQ19:BX19"/>
    <mergeCell ref="AC12:AQ14"/>
    <mergeCell ref="BY19:CF19"/>
    <mergeCell ref="A2:CF2"/>
    <mergeCell ref="A10:CF10"/>
    <mergeCell ref="A7:CF7"/>
    <mergeCell ref="A8:CF8"/>
    <mergeCell ref="A4:CF4"/>
    <mergeCell ref="A5:CF5"/>
    <mergeCell ref="BQ14:BX18"/>
    <mergeCell ref="AM21:AQ21"/>
    <mergeCell ref="AR21:AV21"/>
    <mergeCell ref="AW21:BA21"/>
    <mergeCell ref="BB20:BF20"/>
    <mergeCell ref="AM20:AQ20"/>
    <mergeCell ref="AR20:AV20"/>
    <mergeCell ref="AR19:AV19"/>
    <mergeCell ref="AC20:AG20"/>
    <mergeCell ref="AH20:AL20"/>
    <mergeCell ref="AW19:BA19"/>
    <mergeCell ref="AM19:AQ19"/>
    <mergeCell ref="AC21:AG21"/>
    <mergeCell ref="AW20:BA20"/>
    <mergeCell ref="AW22:BA22"/>
    <mergeCell ref="BB22:BF22"/>
    <mergeCell ref="BG22:BK22"/>
    <mergeCell ref="BL22:BP22"/>
    <mergeCell ref="BG12:CF12"/>
    <mergeCell ref="BQ13:CF13"/>
    <mergeCell ref="BY14:CF18"/>
    <mergeCell ref="BB15:BF18"/>
    <mergeCell ref="AW15:BA18"/>
    <mergeCell ref="BB21:BF21"/>
    <mergeCell ref="BG21:BK21"/>
    <mergeCell ref="BL21:BP21"/>
    <mergeCell ref="BL19:BP19"/>
    <mergeCell ref="BG20:BK20"/>
    <mergeCell ref="BL20:BP20"/>
    <mergeCell ref="BG13:BK18"/>
    <mergeCell ref="AR12:BF14"/>
    <mergeCell ref="BL13:BP18"/>
    <mergeCell ref="BQ20:BX20"/>
    <mergeCell ref="BY20:CF20"/>
    <mergeCell ref="A22:B22"/>
    <mergeCell ref="C22:S22"/>
    <mergeCell ref="T22:AB22"/>
    <mergeCell ref="AC22:AG22"/>
    <mergeCell ref="AH22:AL22"/>
    <mergeCell ref="C21:S21"/>
    <mergeCell ref="A21:B21"/>
    <mergeCell ref="A12:B18"/>
    <mergeCell ref="C12:S18"/>
    <mergeCell ref="T12:AB18"/>
    <mergeCell ref="A19:B19"/>
    <mergeCell ref="C19:S19"/>
    <mergeCell ref="T19:AB19"/>
    <mergeCell ref="T21:AB21"/>
    <mergeCell ref="AC19:AG19"/>
    <mergeCell ref="AC15:AG18"/>
    <mergeCell ref="AH21:AL21"/>
    <mergeCell ref="AH15:AL18"/>
    <mergeCell ref="A20:B20"/>
    <mergeCell ref="C20:S20"/>
    <mergeCell ref="T20:AB20"/>
    <mergeCell ref="BQ26:BX26"/>
    <mergeCell ref="AW26:BA26"/>
    <mergeCell ref="BB26:BF26"/>
    <mergeCell ref="BG26:BK26"/>
    <mergeCell ref="BL26:BP26"/>
    <mergeCell ref="T26:AB26"/>
    <mergeCell ref="AC26:AG26"/>
    <mergeCell ref="BB27:BF27"/>
    <mergeCell ref="BQ27:BX27"/>
    <mergeCell ref="AM26:AQ26"/>
    <mergeCell ref="AM27:AQ27"/>
    <mergeCell ref="AR27:AV27"/>
    <mergeCell ref="AW27:BA27"/>
    <mergeCell ref="AH26:AL26"/>
    <mergeCell ref="BQ25:BX25"/>
    <mergeCell ref="AH25:AL25"/>
    <mergeCell ref="AM25:AQ25"/>
    <mergeCell ref="AR25:AV25"/>
    <mergeCell ref="AW25:BA25"/>
    <mergeCell ref="BG25:BK25"/>
    <mergeCell ref="A25:B25"/>
    <mergeCell ref="C25:S25"/>
    <mergeCell ref="T25:AB25"/>
    <mergeCell ref="AC25:AG25"/>
    <mergeCell ref="BB25:BF25"/>
    <mergeCell ref="BL25:BP25"/>
    <mergeCell ref="AW29:BA29"/>
    <mergeCell ref="A27:B27"/>
    <mergeCell ref="C27:S27"/>
    <mergeCell ref="T27:AB27"/>
    <mergeCell ref="AC27:AG27"/>
    <mergeCell ref="AR26:AV26"/>
    <mergeCell ref="AW28:BA28"/>
    <mergeCell ref="BB28:BF28"/>
    <mergeCell ref="BL27:BP27"/>
    <mergeCell ref="BB29:BF29"/>
    <mergeCell ref="A29:S29"/>
    <mergeCell ref="T29:AB29"/>
    <mergeCell ref="AC29:AG29"/>
    <mergeCell ref="AH29:AL29"/>
    <mergeCell ref="AM29:AQ29"/>
    <mergeCell ref="AR29:AV29"/>
    <mergeCell ref="A28:B28"/>
    <mergeCell ref="C28:S28"/>
    <mergeCell ref="T28:AB28"/>
    <mergeCell ref="AC28:AG28"/>
    <mergeCell ref="AH28:AL28"/>
    <mergeCell ref="AM28:AQ28"/>
    <mergeCell ref="AR28:AV28"/>
    <mergeCell ref="AH27:AL27"/>
    <mergeCell ref="BQ28:BX28"/>
    <mergeCell ref="BY29:CF29"/>
    <mergeCell ref="BG27:BK27"/>
    <mergeCell ref="BQ21:BX21"/>
    <mergeCell ref="BQ22:BX22"/>
    <mergeCell ref="BQ29:BX29"/>
    <mergeCell ref="BY26:CF26"/>
    <mergeCell ref="BY27:CF27"/>
    <mergeCell ref="BY28:CF28"/>
    <mergeCell ref="BY21:CF21"/>
    <mergeCell ref="BY22:CF22"/>
    <mergeCell ref="BY25:CF25"/>
    <mergeCell ref="BG28:BK28"/>
    <mergeCell ref="BL28:BP28"/>
    <mergeCell ref="BG29:BK29"/>
    <mergeCell ref="BL29:BP29"/>
    <mergeCell ref="BG24:BK24"/>
    <mergeCell ref="BL24:BP24"/>
    <mergeCell ref="BQ24:BX24"/>
    <mergeCell ref="BY24:CF24"/>
    <mergeCell ref="BG23:BK23"/>
    <mergeCell ref="BL23:BP23"/>
    <mergeCell ref="BQ23:BX23"/>
    <mergeCell ref="BY23:CF23"/>
    <mergeCell ref="A32:V32"/>
    <mergeCell ref="AR22:AV22"/>
    <mergeCell ref="AM22:AQ22"/>
    <mergeCell ref="A23:B23"/>
    <mergeCell ref="C23:S23"/>
    <mergeCell ref="T23:AB23"/>
    <mergeCell ref="AC23:AG23"/>
    <mergeCell ref="AH23:AL23"/>
    <mergeCell ref="AM23:AQ23"/>
    <mergeCell ref="AR23:AV23"/>
    <mergeCell ref="A26:B26"/>
    <mergeCell ref="C26:S26"/>
    <mergeCell ref="A31:CF31"/>
    <mergeCell ref="AW23:BA23"/>
    <mergeCell ref="BB23:BF23"/>
    <mergeCell ref="A24:B24"/>
    <mergeCell ref="C24:S24"/>
    <mergeCell ref="T24:AB24"/>
    <mergeCell ref="AC24:AG24"/>
    <mergeCell ref="AH24:AL24"/>
    <mergeCell ref="AM24:AQ24"/>
    <mergeCell ref="AR24:AV24"/>
    <mergeCell ref="AW24:BA24"/>
    <mergeCell ref="BB24:BF24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49"/>
  <sheetViews>
    <sheetView view="pageBreakPreview" zoomScale="140" zoomScaleNormal="140" zoomScaleSheetLayoutView="140" workbookViewId="0">
      <selection activeCell="CA20" sqref="CA20:CF26"/>
    </sheetView>
  </sheetViews>
  <sheetFormatPr defaultRowHeight="12.75" x14ac:dyDescent="0.2"/>
  <cols>
    <col min="1" max="91" width="1.7109375" customWidth="1"/>
  </cols>
  <sheetData>
    <row r="1" spans="1:91" x14ac:dyDescent="0.2">
      <c r="CE1" s="41" t="s">
        <v>57</v>
      </c>
      <c r="CF1" s="41"/>
      <c r="CG1" s="41"/>
      <c r="CH1" s="41"/>
      <c r="CI1" s="41"/>
      <c r="CJ1" s="41"/>
      <c r="CK1" s="41"/>
      <c r="CL1" s="41"/>
      <c r="CM1" s="41"/>
    </row>
    <row r="2" spans="1:91" ht="18.75" x14ac:dyDescent="0.3">
      <c r="A2" s="43" t="s">
        <v>30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</row>
    <row r="3" spans="1:9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18.75" x14ac:dyDescent="0.3">
      <c r="A4" s="44" t="s">
        <v>28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</row>
    <row r="5" spans="1:91" x14ac:dyDescent="0.2">
      <c r="A5" s="45" t="s">
        <v>31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</row>
    <row r="6" spans="1:9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ht="18.75" x14ac:dyDescent="0.3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</row>
    <row r="8" spans="1:91" x14ac:dyDescent="0.2">
      <c r="A8" s="45" t="s">
        <v>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</row>
    <row r="9" spans="1:91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</row>
    <row r="10" spans="1:91" ht="15.75" customHeight="1" x14ac:dyDescent="0.3">
      <c r="A10" s="46" t="s">
        <v>65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</row>
    <row r="11" spans="1:91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</row>
    <row r="12" spans="1:91" ht="12.75" customHeight="1" x14ac:dyDescent="0.2">
      <c r="A12" s="40" t="s">
        <v>3</v>
      </c>
      <c r="B12" s="40"/>
      <c r="C12" s="40" t="s">
        <v>32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 t="s">
        <v>33</v>
      </c>
      <c r="U12" s="40"/>
      <c r="V12" s="40"/>
      <c r="W12" s="40"/>
      <c r="X12" s="40"/>
      <c r="Y12" s="40"/>
      <c r="Z12" s="40"/>
      <c r="AA12" s="40"/>
      <c r="AB12" s="40"/>
      <c r="AC12" s="40" t="s">
        <v>34</v>
      </c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 t="s">
        <v>35</v>
      </c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 t="s">
        <v>41</v>
      </c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</row>
    <row r="13" spans="1:9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 t="s">
        <v>16</v>
      </c>
      <c r="BH13" s="40"/>
      <c r="BI13" s="40"/>
      <c r="BJ13" s="40"/>
      <c r="BK13" s="40"/>
      <c r="BL13" s="40" t="s">
        <v>8</v>
      </c>
      <c r="BM13" s="40"/>
      <c r="BN13" s="40"/>
      <c r="BO13" s="40"/>
      <c r="BP13" s="40"/>
      <c r="BQ13" s="40" t="s">
        <v>36</v>
      </c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</row>
    <row r="14" spans="1:9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 t="s">
        <v>37</v>
      </c>
      <c r="BR14" s="40"/>
      <c r="BS14" s="40"/>
      <c r="BT14" s="40"/>
      <c r="BU14" s="40"/>
      <c r="BV14" s="40" t="s">
        <v>38</v>
      </c>
      <c r="BW14" s="40"/>
      <c r="BX14" s="40"/>
      <c r="BY14" s="40"/>
      <c r="BZ14" s="40"/>
      <c r="CA14" s="40" t="s">
        <v>39</v>
      </c>
      <c r="CB14" s="40"/>
      <c r="CC14" s="40"/>
      <c r="CD14" s="40"/>
      <c r="CE14" s="40"/>
      <c r="CF14" s="40"/>
      <c r="CG14" s="40" t="s">
        <v>40</v>
      </c>
      <c r="CH14" s="40"/>
      <c r="CI14" s="40"/>
      <c r="CJ14" s="40"/>
      <c r="CK14" s="40"/>
      <c r="CL14" s="40"/>
      <c r="CM14" s="40"/>
    </row>
    <row r="15" spans="1:9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 t="s">
        <v>59</v>
      </c>
      <c r="AD15" s="40"/>
      <c r="AE15" s="40"/>
      <c r="AF15" s="40"/>
      <c r="AG15" s="40"/>
      <c r="AH15" s="40" t="s">
        <v>60</v>
      </c>
      <c r="AI15" s="40"/>
      <c r="AJ15" s="40"/>
      <c r="AK15" s="40"/>
      <c r="AL15" s="40"/>
      <c r="AM15" s="40" t="s">
        <v>66</v>
      </c>
      <c r="AN15" s="40"/>
      <c r="AO15" s="40"/>
      <c r="AP15" s="40"/>
      <c r="AQ15" s="40"/>
      <c r="AR15" s="40" t="s">
        <v>59</v>
      </c>
      <c r="AS15" s="40"/>
      <c r="AT15" s="40"/>
      <c r="AU15" s="40"/>
      <c r="AV15" s="40"/>
      <c r="AW15" s="40" t="s">
        <v>60</v>
      </c>
      <c r="AX15" s="40"/>
      <c r="AY15" s="40"/>
      <c r="AZ15" s="40"/>
      <c r="BA15" s="40"/>
      <c r="BB15" s="40" t="s">
        <v>66</v>
      </c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</row>
    <row r="16" spans="1:9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</row>
    <row r="17" spans="1:93" ht="12.7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</row>
    <row r="18" spans="1:93" ht="12.75" customHeight="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</row>
    <row r="19" spans="1:93" s="10" customFormat="1" ht="12.75" customHeight="1" x14ac:dyDescent="0.2">
      <c r="A19" s="73">
        <v>1</v>
      </c>
      <c r="B19" s="73"/>
      <c r="C19" s="73">
        <v>2</v>
      </c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>
        <v>3</v>
      </c>
      <c r="U19" s="73"/>
      <c r="V19" s="73"/>
      <c r="W19" s="73"/>
      <c r="X19" s="73"/>
      <c r="Y19" s="73"/>
      <c r="Z19" s="73"/>
      <c r="AA19" s="73"/>
      <c r="AB19" s="73"/>
      <c r="AC19" s="73">
        <v>4</v>
      </c>
      <c r="AD19" s="73"/>
      <c r="AE19" s="73"/>
      <c r="AF19" s="73"/>
      <c r="AG19" s="73"/>
      <c r="AH19" s="73">
        <v>5</v>
      </c>
      <c r="AI19" s="73"/>
      <c r="AJ19" s="73"/>
      <c r="AK19" s="73"/>
      <c r="AL19" s="73"/>
      <c r="AM19" s="73">
        <v>6</v>
      </c>
      <c r="AN19" s="73"/>
      <c r="AO19" s="73"/>
      <c r="AP19" s="73"/>
      <c r="AQ19" s="73"/>
      <c r="AR19" s="73">
        <v>7</v>
      </c>
      <c r="AS19" s="73"/>
      <c r="AT19" s="73"/>
      <c r="AU19" s="73"/>
      <c r="AV19" s="73"/>
      <c r="AW19" s="73">
        <v>8</v>
      </c>
      <c r="AX19" s="73"/>
      <c r="AY19" s="73"/>
      <c r="AZ19" s="73"/>
      <c r="BA19" s="73"/>
      <c r="BB19" s="73">
        <v>9</v>
      </c>
      <c r="BC19" s="73"/>
      <c r="BD19" s="73"/>
      <c r="BE19" s="73"/>
      <c r="BF19" s="73"/>
      <c r="BG19" s="73">
        <v>10</v>
      </c>
      <c r="BH19" s="73"/>
      <c r="BI19" s="73"/>
      <c r="BJ19" s="73"/>
      <c r="BK19" s="73"/>
      <c r="BL19" s="73">
        <v>11</v>
      </c>
      <c r="BM19" s="73"/>
      <c r="BN19" s="73"/>
      <c r="BO19" s="73"/>
      <c r="BP19" s="73"/>
      <c r="BQ19" s="73">
        <v>12</v>
      </c>
      <c r="BR19" s="73"/>
      <c r="BS19" s="73"/>
      <c r="BT19" s="73"/>
      <c r="BU19" s="73"/>
      <c r="BV19" s="73">
        <v>13</v>
      </c>
      <c r="BW19" s="73"/>
      <c r="BX19" s="73"/>
      <c r="BY19" s="73"/>
      <c r="BZ19" s="73"/>
      <c r="CA19" s="73">
        <v>14</v>
      </c>
      <c r="CB19" s="73"/>
      <c r="CC19" s="73"/>
      <c r="CD19" s="73"/>
      <c r="CE19" s="73"/>
      <c r="CF19" s="73"/>
      <c r="CG19" s="73">
        <v>15</v>
      </c>
      <c r="CH19" s="73"/>
      <c r="CI19" s="73"/>
      <c r="CJ19" s="73"/>
      <c r="CK19" s="73"/>
      <c r="CL19" s="73"/>
      <c r="CM19" s="73"/>
    </row>
    <row r="20" spans="1:93" s="10" customFormat="1" ht="12.75" customHeight="1" x14ac:dyDescent="0.2">
      <c r="A20" s="29">
        <v>1</v>
      </c>
      <c r="B20" s="29"/>
      <c r="C20" s="32" t="s">
        <v>43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29">
        <v>830.32</v>
      </c>
      <c r="U20" s="29"/>
      <c r="V20" s="29"/>
      <c r="W20" s="29"/>
      <c r="X20" s="29"/>
      <c r="Y20" s="29"/>
      <c r="Z20" s="29"/>
      <c r="AA20" s="29"/>
      <c r="AB20" s="29"/>
      <c r="AC20" s="29">
        <v>6139</v>
      </c>
      <c r="AD20" s="29"/>
      <c r="AE20" s="29"/>
      <c r="AF20" s="29"/>
      <c r="AG20" s="29"/>
      <c r="AH20" s="29">
        <v>6249</v>
      </c>
      <c r="AI20" s="29"/>
      <c r="AJ20" s="29"/>
      <c r="AK20" s="29"/>
      <c r="AL20" s="29"/>
      <c r="AM20" s="29">
        <v>6167</v>
      </c>
      <c r="AN20" s="29"/>
      <c r="AO20" s="29"/>
      <c r="AP20" s="29"/>
      <c r="AQ20" s="29"/>
      <c r="AR20" s="30">
        <f>AC20/T20</f>
        <v>7.3935350226418723</v>
      </c>
      <c r="AS20" s="30"/>
      <c r="AT20" s="30"/>
      <c r="AU20" s="30"/>
      <c r="AV20" s="30"/>
      <c r="AW20" s="30">
        <f>AH20/T20</f>
        <v>7.5260140668657867</v>
      </c>
      <c r="AX20" s="30"/>
      <c r="AY20" s="30"/>
      <c r="AZ20" s="30"/>
      <c r="BA20" s="30"/>
      <c r="BB20" s="30">
        <f>AM20/T20</f>
        <v>7.4272569611715964</v>
      </c>
      <c r="BC20" s="30"/>
      <c r="BD20" s="30"/>
      <c r="BE20" s="30"/>
      <c r="BF20" s="30"/>
      <c r="BG20" s="30">
        <f>(BL20/AM20)*100</f>
        <v>34.992703097129883</v>
      </c>
      <c r="BH20" s="30"/>
      <c r="BI20" s="30"/>
      <c r="BJ20" s="30"/>
      <c r="BK20" s="30"/>
      <c r="BL20" s="38">
        <v>2158</v>
      </c>
      <c r="BM20" s="38"/>
      <c r="BN20" s="38"/>
      <c r="BO20" s="38"/>
      <c r="BP20" s="38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>
        <v>2158</v>
      </c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10">
        <f>AM20*BG20/100</f>
        <v>2158</v>
      </c>
      <c r="CO20" s="10">
        <f>AN20*BH20/100</f>
        <v>0</v>
      </c>
    </row>
    <row r="21" spans="1:93" s="10" customFormat="1" ht="12.75" customHeight="1" x14ac:dyDescent="0.2">
      <c r="A21" s="29">
        <v>2</v>
      </c>
      <c r="B21" s="29"/>
      <c r="C21" s="52" t="s">
        <v>44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29">
        <v>0</v>
      </c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</row>
    <row r="22" spans="1:93" s="10" customFormat="1" ht="12.75" customHeight="1" x14ac:dyDescent="0.2">
      <c r="A22" s="29">
        <v>3</v>
      </c>
      <c r="B22" s="29"/>
      <c r="C22" s="32" t="s">
        <v>61</v>
      </c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29">
        <v>5</v>
      </c>
      <c r="U22" s="29"/>
      <c r="V22" s="29"/>
      <c r="W22" s="29"/>
      <c r="X22" s="29"/>
      <c r="Y22" s="29"/>
      <c r="Z22" s="29"/>
      <c r="AA22" s="29"/>
      <c r="AB22" s="29"/>
      <c r="AC22" s="29">
        <v>41</v>
      </c>
      <c r="AD22" s="29"/>
      <c r="AE22" s="29"/>
      <c r="AF22" s="29"/>
      <c r="AG22" s="29"/>
      <c r="AH22" s="29">
        <v>24</v>
      </c>
      <c r="AI22" s="29"/>
      <c r="AJ22" s="29"/>
      <c r="AK22" s="29"/>
      <c r="AL22" s="29"/>
      <c r="AM22" s="29">
        <v>64</v>
      </c>
      <c r="AN22" s="29"/>
      <c r="AO22" s="29"/>
      <c r="AP22" s="29"/>
      <c r="AQ22" s="29"/>
      <c r="AR22" s="30">
        <f>AC22/T22</f>
        <v>8.1999999999999993</v>
      </c>
      <c r="AS22" s="30"/>
      <c r="AT22" s="30"/>
      <c r="AU22" s="30"/>
      <c r="AV22" s="30"/>
      <c r="AW22" s="30">
        <f>AH22/T22</f>
        <v>4.8</v>
      </c>
      <c r="AX22" s="30"/>
      <c r="AY22" s="30"/>
      <c r="AZ22" s="30"/>
      <c r="BA22" s="30"/>
      <c r="BB22" s="30">
        <f>AM22/T22</f>
        <v>12.8</v>
      </c>
      <c r="BC22" s="30"/>
      <c r="BD22" s="30"/>
      <c r="BE22" s="30"/>
      <c r="BF22" s="30"/>
      <c r="BG22" s="30">
        <f>(BL22/AM22)*100</f>
        <v>25</v>
      </c>
      <c r="BH22" s="30"/>
      <c r="BI22" s="30"/>
      <c r="BJ22" s="30"/>
      <c r="BK22" s="30"/>
      <c r="BL22" s="29">
        <v>16</v>
      </c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>
        <v>16</v>
      </c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10">
        <f t="shared" ref="CN22:CO26" si="0">AM22*BG22/100</f>
        <v>16</v>
      </c>
      <c r="CO22" s="10">
        <f t="shared" si="0"/>
        <v>0</v>
      </c>
    </row>
    <row r="23" spans="1:93" s="10" customFormat="1" ht="12.75" customHeight="1" x14ac:dyDescent="0.2">
      <c r="A23" s="20">
        <v>4</v>
      </c>
      <c r="B23" s="21"/>
      <c r="C23" s="32" t="s">
        <v>62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29">
        <v>30</v>
      </c>
      <c r="U23" s="29"/>
      <c r="V23" s="29"/>
      <c r="W23" s="29"/>
      <c r="X23" s="29"/>
      <c r="Y23" s="29"/>
      <c r="Z23" s="29"/>
      <c r="AA23" s="29"/>
      <c r="AB23" s="29"/>
      <c r="AC23" s="29">
        <v>63</v>
      </c>
      <c r="AD23" s="29"/>
      <c r="AE23" s="29"/>
      <c r="AF23" s="29"/>
      <c r="AG23" s="29"/>
      <c r="AH23" s="29">
        <v>63</v>
      </c>
      <c r="AI23" s="29"/>
      <c r="AJ23" s="29"/>
      <c r="AK23" s="29"/>
      <c r="AL23" s="29"/>
      <c r="AM23" s="29">
        <v>70</v>
      </c>
      <c r="AN23" s="29"/>
      <c r="AO23" s="29"/>
      <c r="AP23" s="29"/>
      <c r="AQ23" s="29"/>
      <c r="AR23" s="30">
        <f>AC23/T23</f>
        <v>2.1</v>
      </c>
      <c r="AS23" s="30"/>
      <c r="AT23" s="30"/>
      <c r="AU23" s="30"/>
      <c r="AV23" s="30"/>
      <c r="AW23" s="30">
        <f>AH23/T23</f>
        <v>2.1</v>
      </c>
      <c r="AX23" s="30"/>
      <c r="AY23" s="30"/>
      <c r="AZ23" s="30"/>
      <c r="BA23" s="30"/>
      <c r="BB23" s="30">
        <f>AM23/T23</f>
        <v>2.3333333333333335</v>
      </c>
      <c r="BC23" s="30"/>
      <c r="BD23" s="30"/>
      <c r="BE23" s="30"/>
      <c r="BF23" s="30"/>
      <c r="BG23" s="30">
        <f>(BL23/AM23)*100</f>
        <v>34.285714285714285</v>
      </c>
      <c r="BH23" s="30"/>
      <c r="BI23" s="30"/>
      <c r="BJ23" s="30"/>
      <c r="BK23" s="30"/>
      <c r="BL23" s="29">
        <v>24</v>
      </c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>
        <v>24</v>
      </c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10">
        <f t="shared" ref="CN23:CN24" si="1">AM23*BG23/100</f>
        <v>24</v>
      </c>
      <c r="CO23" s="10">
        <f t="shared" ref="CO23:CO24" si="2">AN23*BH23/100</f>
        <v>0</v>
      </c>
    </row>
    <row r="24" spans="1:93" s="10" customFormat="1" ht="12.75" customHeight="1" x14ac:dyDescent="0.2">
      <c r="A24" s="20">
        <v>5</v>
      </c>
      <c r="B24" s="21"/>
      <c r="C24" s="32" t="s">
        <v>63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29">
        <v>40.9</v>
      </c>
      <c r="U24" s="29"/>
      <c r="V24" s="29"/>
      <c r="W24" s="29"/>
      <c r="X24" s="29"/>
      <c r="Y24" s="29"/>
      <c r="Z24" s="29"/>
      <c r="AA24" s="29"/>
      <c r="AB24" s="29"/>
      <c r="AC24" s="29">
        <v>75</v>
      </c>
      <c r="AD24" s="29"/>
      <c r="AE24" s="29"/>
      <c r="AF24" s="29"/>
      <c r="AG24" s="29"/>
      <c r="AH24" s="29">
        <v>87</v>
      </c>
      <c r="AI24" s="29"/>
      <c r="AJ24" s="29"/>
      <c r="AK24" s="29"/>
      <c r="AL24" s="29"/>
      <c r="AM24" s="29">
        <v>114</v>
      </c>
      <c r="AN24" s="29"/>
      <c r="AO24" s="29"/>
      <c r="AP24" s="29"/>
      <c r="AQ24" s="29"/>
      <c r="AR24" s="30">
        <f>AC24/T24</f>
        <v>1.8337408312958436</v>
      </c>
      <c r="AS24" s="30"/>
      <c r="AT24" s="30"/>
      <c r="AU24" s="30"/>
      <c r="AV24" s="30"/>
      <c r="AW24" s="30">
        <f>AH24/T24</f>
        <v>2.1271393643031784</v>
      </c>
      <c r="AX24" s="30"/>
      <c r="AY24" s="30"/>
      <c r="AZ24" s="30"/>
      <c r="BA24" s="30"/>
      <c r="BB24" s="30">
        <f>AM24/T24</f>
        <v>2.7872860635696823</v>
      </c>
      <c r="BC24" s="30"/>
      <c r="BD24" s="30"/>
      <c r="BE24" s="30"/>
      <c r="BF24" s="30"/>
      <c r="BG24" s="30">
        <f>(BL24/AM24)*100</f>
        <v>34.210526315789473</v>
      </c>
      <c r="BH24" s="30"/>
      <c r="BI24" s="30"/>
      <c r="BJ24" s="30"/>
      <c r="BK24" s="30"/>
      <c r="BL24" s="29">
        <v>39</v>
      </c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>
        <v>39</v>
      </c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10">
        <f t="shared" si="1"/>
        <v>39</v>
      </c>
      <c r="CO24" s="10">
        <f t="shared" si="2"/>
        <v>0</v>
      </c>
    </row>
    <row r="25" spans="1:93" s="10" customFormat="1" ht="12.75" customHeight="1" x14ac:dyDescent="0.2">
      <c r="A25" s="29">
        <v>6</v>
      </c>
      <c r="B25" s="29"/>
      <c r="C25" s="32" t="s">
        <v>45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29">
        <v>386</v>
      </c>
      <c r="U25" s="29"/>
      <c r="V25" s="29"/>
      <c r="W25" s="29"/>
      <c r="X25" s="29"/>
      <c r="Y25" s="29"/>
      <c r="Z25" s="29"/>
      <c r="AA25" s="29"/>
      <c r="AB25" s="29"/>
      <c r="AC25" s="29">
        <v>1651</v>
      </c>
      <c r="AD25" s="29"/>
      <c r="AE25" s="29"/>
      <c r="AF25" s="29"/>
      <c r="AG25" s="29"/>
      <c r="AH25" s="29">
        <v>1709</v>
      </c>
      <c r="AI25" s="29"/>
      <c r="AJ25" s="29"/>
      <c r="AK25" s="29"/>
      <c r="AL25" s="29"/>
      <c r="AM25" s="29">
        <v>1722</v>
      </c>
      <c r="AN25" s="29"/>
      <c r="AO25" s="29"/>
      <c r="AP25" s="29"/>
      <c r="AQ25" s="29"/>
      <c r="AR25" s="30">
        <f>AC25/T25</f>
        <v>4.2772020725388602</v>
      </c>
      <c r="AS25" s="30"/>
      <c r="AT25" s="30"/>
      <c r="AU25" s="30"/>
      <c r="AV25" s="30"/>
      <c r="AW25" s="30">
        <f>AH25/T25</f>
        <v>4.4274611398963728</v>
      </c>
      <c r="AX25" s="30"/>
      <c r="AY25" s="30"/>
      <c r="AZ25" s="30"/>
      <c r="BA25" s="30"/>
      <c r="BB25" s="30">
        <f>AM25/T25</f>
        <v>4.4611398963730569</v>
      </c>
      <c r="BC25" s="30"/>
      <c r="BD25" s="30"/>
      <c r="BE25" s="30"/>
      <c r="BF25" s="30"/>
      <c r="BG25" s="30">
        <f>(BL25/AM25)*100</f>
        <v>34.959349593495936</v>
      </c>
      <c r="BH25" s="30"/>
      <c r="BI25" s="30"/>
      <c r="BJ25" s="30"/>
      <c r="BK25" s="30"/>
      <c r="BL25" s="29">
        <v>602</v>
      </c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>
        <v>602</v>
      </c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10">
        <f t="shared" si="0"/>
        <v>602</v>
      </c>
      <c r="CO25" s="10">
        <f t="shared" si="0"/>
        <v>0</v>
      </c>
    </row>
    <row r="26" spans="1:93" s="10" customFormat="1" ht="12.75" customHeight="1" x14ac:dyDescent="0.2">
      <c r="A26" s="29">
        <v>7</v>
      </c>
      <c r="B26" s="29"/>
      <c r="C26" s="32" t="s">
        <v>46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29">
        <v>32.36</v>
      </c>
      <c r="U26" s="29"/>
      <c r="V26" s="29"/>
      <c r="W26" s="29"/>
      <c r="X26" s="29"/>
      <c r="Y26" s="29"/>
      <c r="Z26" s="29"/>
      <c r="AA26" s="29"/>
      <c r="AB26" s="29"/>
      <c r="AC26" s="29">
        <v>170</v>
      </c>
      <c r="AD26" s="29"/>
      <c r="AE26" s="29"/>
      <c r="AF26" s="29"/>
      <c r="AG26" s="29"/>
      <c r="AH26" s="29">
        <v>163</v>
      </c>
      <c r="AI26" s="29"/>
      <c r="AJ26" s="29"/>
      <c r="AK26" s="29"/>
      <c r="AL26" s="29"/>
      <c r="AM26" s="29">
        <v>124</v>
      </c>
      <c r="AN26" s="29"/>
      <c r="AO26" s="29"/>
      <c r="AP26" s="29"/>
      <c r="AQ26" s="29"/>
      <c r="AR26" s="30">
        <f>AC26/T26</f>
        <v>5.2533992583436344</v>
      </c>
      <c r="AS26" s="30"/>
      <c r="AT26" s="30"/>
      <c r="AU26" s="30"/>
      <c r="AV26" s="30"/>
      <c r="AW26" s="30">
        <f>AH26/T26</f>
        <v>5.0370828182941905</v>
      </c>
      <c r="AX26" s="30"/>
      <c r="AY26" s="30"/>
      <c r="AZ26" s="30"/>
      <c r="BA26" s="30"/>
      <c r="BB26" s="30">
        <f>AM26/T26</f>
        <v>3.8318912237330038</v>
      </c>
      <c r="BC26" s="30"/>
      <c r="BD26" s="30"/>
      <c r="BE26" s="30"/>
      <c r="BF26" s="30"/>
      <c r="BG26" s="30">
        <f>(BL26/AM26)*100</f>
        <v>32.258064516129032</v>
      </c>
      <c r="BH26" s="30"/>
      <c r="BI26" s="30"/>
      <c r="BJ26" s="30"/>
      <c r="BK26" s="30"/>
      <c r="BL26" s="29">
        <v>40</v>
      </c>
      <c r="BM26" s="29"/>
      <c r="BN26" s="29"/>
      <c r="BO26" s="29"/>
      <c r="BP26" s="29"/>
      <c r="BQ26" s="29"/>
      <c r="BR26" s="29"/>
      <c r="BS26" s="29"/>
      <c r="BT26" s="29"/>
      <c r="BU26" s="29"/>
      <c r="BV26" s="72"/>
      <c r="BW26" s="72"/>
      <c r="BX26" s="72"/>
      <c r="BY26" s="72"/>
      <c r="BZ26" s="72"/>
      <c r="CA26" s="29">
        <v>40</v>
      </c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10">
        <f t="shared" si="0"/>
        <v>40</v>
      </c>
      <c r="CO26" s="10">
        <f t="shared" si="0"/>
        <v>0</v>
      </c>
    </row>
    <row r="27" spans="1:93" x14ac:dyDescent="0.2">
      <c r="A27" s="29">
        <v>8</v>
      </c>
      <c r="B27" s="29"/>
      <c r="C27" s="52" t="s">
        <v>51</v>
      </c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29">
        <v>0</v>
      </c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72"/>
      <c r="BW27" s="72"/>
      <c r="BX27" s="72"/>
      <c r="BY27" s="72"/>
      <c r="BZ27" s="72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</row>
    <row r="28" spans="1:93" x14ac:dyDescent="0.2">
      <c r="A28" s="29">
        <v>9</v>
      </c>
      <c r="B28" s="29"/>
      <c r="C28" s="52" t="s">
        <v>50</v>
      </c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29">
        <v>0</v>
      </c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</row>
    <row r="29" spans="1:93" x14ac:dyDescent="0.2">
      <c r="A29" s="36" t="s">
        <v>42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3">
        <f>T20+T22+T23+T24+T25+T26</f>
        <v>1324.58</v>
      </c>
      <c r="U29" s="33"/>
      <c r="V29" s="33"/>
      <c r="W29" s="33"/>
      <c r="X29" s="33"/>
      <c r="Y29" s="33"/>
      <c r="Z29" s="33"/>
      <c r="AA29" s="33"/>
      <c r="AB29" s="33"/>
      <c r="AC29" s="33">
        <f>AC20+AC22+AC23+AC24+AC25+AC26</f>
        <v>8139</v>
      </c>
      <c r="AD29" s="33"/>
      <c r="AE29" s="33"/>
      <c r="AF29" s="33"/>
      <c r="AG29" s="33"/>
      <c r="AH29" s="33">
        <f>AH20+AH22+AH23+AH24+AH25+AH26</f>
        <v>8295</v>
      </c>
      <c r="AI29" s="33"/>
      <c r="AJ29" s="33"/>
      <c r="AK29" s="33"/>
      <c r="AL29" s="33"/>
      <c r="AM29" s="33">
        <f>AM20+AM22+AM23+AM24+AM25+AM26</f>
        <v>8261</v>
      </c>
      <c r="AN29" s="33"/>
      <c r="AO29" s="33"/>
      <c r="AP29" s="33"/>
      <c r="AQ29" s="33"/>
      <c r="AR29" s="34">
        <f>AC29/T29</f>
        <v>6.1445892282836825</v>
      </c>
      <c r="AS29" s="34"/>
      <c r="AT29" s="34"/>
      <c r="AU29" s="34"/>
      <c r="AV29" s="34"/>
      <c r="AW29" s="34">
        <f>AH29/T29</f>
        <v>6.2623624092165064</v>
      </c>
      <c r="AX29" s="34"/>
      <c r="AY29" s="34"/>
      <c r="AZ29" s="34"/>
      <c r="BA29" s="34"/>
      <c r="BB29" s="34">
        <f>AM29/T29</f>
        <v>6.2366938954234552</v>
      </c>
      <c r="BC29" s="34"/>
      <c r="BD29" s="34"/>
      <c r="BE29" s="34"/>
      <c r="BF29" s="34"/>
      <c r="BG29" s="34">
        <f>(BL29/AM29)*100</f>
        <v>34.850502360489045</v>
      </c>
      <c r="BH29" s="34"/>
      <c r="BI29" s="34"/>
      <c r="BJ29" s="34"/>
      <c r="BK29" s="34"/>
      <c r="BL29" s="35">
        <f>BL20+BL22+BL23+BL24+BL25+BL26</f>
        <v>2879</v>
      </c>
      <c r="BM29" s="33"/>
      <c r="BN29" s="33"/>
      <c r="BO29" s="33"/>
      <c r="BP29" s="33"/>
      <c r="BQ29" s="33">
        <v>0</v>
      </c>
      <c r="BR29" s="33"/>
      <c r="BS29" s="33"/>
      <c r="BT29" s="33"/>
      <c r="BU29" s="33"/>
      <c r="BV29" s="33">
        <v>0</v>
      </c>
      <c r="BW29" s="33"/>
      <c r="BX29" s="33"/>
      <c r="BY29" s="33"/>
      <c r="BZ29" s="33"/>
      <c r="CA29" s="33">
        <f>CA20+CA22+CA23+CA24+CA25+CA26</f>
        <v>2879</v>
      </c>
      <c r="CB29" s="33"/>
      <c r="CC29" s="33"/>
      <c r="CD29" s="33"/>
      <c r="CE29" s="33"/>
      <c r="CF29" s="33"/>
      <c r="CG29" s="33">
        <v>0</v>
      </c>
      <c r="CH29" s="33"/>
      <c r="CI29" s="33"/>
      <c r="CJ29" s="33"/>
      <c r="CK29" s="33"/>
      <c r="CL29" s="33"/>
      <c r="CM29" s="33"/>
      <c r="CN29" s="10">
        <f>AM29*BG29/100</f>
        <v>2879</v>
      </c>
      <c r="CO29" s="10">
        <f>AN29*BH29/100</f>
        <v>0</v>
      </c>
    </row>
    <row r="30" spans="1:9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</row>
    <row r="31" spans="1:93" x14ac:dyDescent="0.2">
      <c r="A31" s="42" t="s">
        <v>52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</row>
    <row r="32" spans="1:9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</row>
    <row r="33" spans="1:9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</row>
    <row r="34" spans="1:9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</row>
    <row r="35" spans="1:9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</row>
    <row r="36" spans="1:9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</row>
    <row r="37" spans="1:9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</row>
    <row r="38" spans="1:9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</row>
    <row r="39" spans="1:9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</row>
    <row r="40" spans="1:9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</row>
    <row r="41" spans="1:9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</row>
    <row r="42" spans="1:9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</row>
    <row r="43" spans="1:9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</row>
    <row r="44" spans="1:9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</row>
    <row r="45" spans="1:9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</row>
    <row r="46" spans="1:9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</row>
    <row r="47" spans="1:9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</row>
    <row r="48" spans="1:9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</row>
    <row r="49" spans="1:9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</row>
  </sheetData>
  <mergeCells count="191">
    <mergeCell ref="A31:CM31"/>
    <mergeCell ref="AC15:AG18"/>
    <mergeCell ref="CG14:CM18"/>
    <mergeCell ref="BB15:BF18"/>
    <mergeCell ref="A2:CM2"/>
    <mergeCell ref="A4:CM4"/>
    <mergeCell ref="A5:CM5"/>
    <mergeCell ref="A7:CM7"/>
    <mergeCell ref="BL13:BP18"/>
    <mergeCell ref="BQ13:CM13"/>
    <mergeCell ref="BQ14:BU18"/>
    <mergeCell ref="AH19:AL19"/>
    <mergeCell ref="AM19:AQ19"/>
    <mergeCell ref="AR19:AV19"/>
    <mergeCell ref="BG13:BK18"/>
    <mergeCell ref="AH15:AL18"/>
    <mergeCell ref="AM15:AQ18"/>
    <mergeCell ref="AR15:AV18"/>
    <mergeCell ref="AW15:BA18"/>
    <mergeCell ref="BQ19:BU19"/>
    <mergeCell ref="BV19:BZ19"/>
    <mergeCell ref="A19:B19"/>
    <mergeCell ref="C19:S19"/>
    <mergeCell ref="T19:AB19"/>
    <mergeCell ref="AC19:AG19"/>
    <mergeCell ref="CA19:CF19"/>
    <mergeCell ref="CG19:CM19"/>
    <mergeCell ref="AW19:BA19"/>
    <mergeCell ref="BB19:BF19"/>
    <mergeCell ref="BG19:BK19"/>
    <mergeCell ref="BL19:BP19"/>
    <mergeCell ref="CG20:CM20"/>
    <mergeCell ref="A21:B21"/>
    <mergeCell ref="C21:S21"/>
    <mergeCell ref="T21:AB21"/>
    <mergeCell ref="AC21:AG21"/>
    <mergeCell ref="AH21:AL21"/>
    <mergeCell ref="AM21:AQ21"/>
    <mergeCell ref="AR21:AV21"/>
    <mergeCell ref="BB20:BF20"/>
    <mergeCell ref="BG20:BK20"/>
    <mergeCell ref="BL20:BP20"/>
    <mergeCell ref="BQ20:BU20"/>
    <mergeCell ref="AH20:AL20"/>
    <mergeCell ref="AM20:AQ20"/>
    <mergeCell ref="AR20:AV20"/>
    <mergeCell ref="AW20:BA20"/>
    <mergeCell ref="A20:B20"/>
    <mergeCell ref="C20:S20"/>
    <mergeCell ref="T20:AB20"/>
    <mergeCell ref="AC20:AG20"/>
    <mergeCell ref="A22:B22"/>
    <mergeCell ref="C22:S22"/>
    <mergeCell ref="T22:AB22"/>
    <mergeCell ref="AC22:AG22"/>
    <mergeCell ref="BB22:BF22"/>
    <mergeCell ref="BG22:BK22"/>
    <mergeCell ref="BL22:BP22"/>
    <mergeCell ref="BQ22:BU22"/>
    <mergeCell ref="AR22:AV22"/>
    <mergeCell ref="AW22:BA22"/>
    <mergeCell ref="T26:AB26"/>
    <mergeCell ref="AC26:AG26"/>
    <mergeCell ref="AH26:AL26"/>
    <mergeCell ref="A26:B26"/>
    <mergeCell ref="C26:S26"/>
    <mergeCell ref="BQ25:BU25"/>
    <mergeCell ref="A23:B23"/>
    <mergeCell ref="C23:S23"/>
    <mergeCell ref="T23:AB23"/>
    <mergeCell ref="AC23:AG23"/>
    <mergeCell ref="AH23:AL23"/>
    <mergeCell ref="AM23:AQ23"/>
    <mergeCell ref="AR23:AV23"/>
    <mergeCell ref="AW23:BA23"/>
    <mergeCell ref="BB23:BF23"/>
    <mergeCell ref="BG23:BK23"/>
    <mergeCell ref="BL23:BP23"/>
    <mergeCell ref="BQ23:BU23"/>
    <mergeCell ref="BV25:BZ25"/>
    <mergeCell ref="CA25:CF25"/>
    <mergeCell ref="CG25:CM25"/>
    <mergeCell ref="AW25:BA25"/>
    <mergeCell ref="BB25:BF25"/>
    <mergeCell ref="BG25:BK25"/>
    <mergeCell ref="BL25:BP25"/>
    <mergeCell ref="A25:B25"/>
    <mergeCell ref="C25:S25"/>
    <mergeCell ref="T25:AB25"/>
    <mergeCell ref="AC25:AG25"/>
    <mergeCell ref="AH25:AL25"/>
    <mergeCell ref="AM25:AQ25"/>
    <mergeCell ref="AR25:AV25"/>
    <mergeCell ref="AC12:AQ14"/>
    <mergeCell ref="AR12:BF14"/>
    <mergeCell ref="BG12:CM12"/>
    <mergeCell ref="BV14:BZ18"/>
    <mergeCell ref="CA14:CF18"/>
    <mergeCell ref="AM26:AQ26"/>
    <mergeCell ref="AR26:AV26"/>
    <mergeCell ref="AW26:BA26"/>
    <mergeCell ref="BB26:BF26"/>
    <mergeCell ref="CG22:CM22"/>
    <mergeCell ref="AH22:AL22"/>
    <mergeCell ref="AM22:AQ22"/>
    <mergeCell ref="BV22:BZ22"/>
    <mergeCell ref="CA22:CF22"/>
    <mergeCell ref="CA21:CF21"/>
    <mergeCell ref="CG21:CM21"/>
    <mergeCell ref="AW21:BA21"/>
    <mergeCell ref="BB21:BF21"/>
    <mergeCell ref="BG21:BK21"/>
    <mergeCell ref="BL21:BP21"/>
    <mergeCell ref="BQ21:BU21"/>
    <mergeCell ref="BV21:BZ21"/>
    <mergeCell ref="BV20:BZ20"/>
    <mergeCell ref="CA20:CF20"/>
    <mergeCell ref="BB27:BF27"/>
    <mergeCell ref="BG27:BK27"/>
    <mergeCell ref="BL27:BP27"/>
    <mergeCell ref="BQ27:BU27"/>
    <mergeCell ref="AH27:AL27"/>
    <mergeCell ref="AM27:AQ27"/>
    <mergeCell ref="AR27:AV27"/>
    <mergeCell ref="AW27:BA27"/>
    <mergeCell ref="A27:B27"/>
    <mergeCell ref="C27:S27"/>
    <mergeCell ref="T27:AB27"/>
    <mergeCell ref="AC27:AG27"/>
    <mergeCell ref="AM29:AQ29"/>
    <mergeCell ref="AR29:AV29"/>
    <mergeCell ref="AW29:BA29"/>
    <mergeCell ref="BB29:BF29"/>
    <mergeCell ref="A29:S29"/>
    <mergeCell ref="T29:AB29"/>
    <mergeCell ref="AC29:AG29"/>
    <mergeCell ref="AH29:AL29"/>
    <mergeCell ref="CG28:CM28"/>
    <mergeCell ref="AW28:BA28"/>
    <mergeCell ref="BB28:BF28"/>
    <mergeCell ref="BG28:BK28"/>
    <mergeCell ref="BL28:BP28"/>
    <mergeCell ref="A28:B28"/>
    <mergeCell ref="C28:S28"/>
    <mergeCell ref="T28:AB28"/>
    <mergeCell ref="AC28:AG28"/>
    <mergeCell ref="AH28:AL28"/>
    <mergeCell ref="AM28:AQ28"/>
    <mergeCell ref="AR28:AV28"/>
    <mergeCell ref="CE1:CM1"/>
    <mergeCell ref="CA29:CF29"/>
    <mergeCell ref="CG29:CM29"/>
    <mergeCell ref="BG29:BK29"/>
    <mergeCell ref="BL29:BP29"/>
    <mergeCell ref="BQ29:BU29"/>
    <mergeCell ref="BV29:BZ29"/>
    <mergeCell ref="BQ28:BU28"/>
    <mergeCell ref="BV28:BZ28"/>
    <mergeCell ref="CA28:CF28"/>
    <mergeCell ref="BV27:BZ27"/>
    <mergeCell ref="CA27:CF27"/>
    <mergeCell ref="CG27:CM27"/>
    <mergeCell ref="CA26:CF26"/>
    <mergeCell ref="CG26:CM26"/>
    <mergeCell ref="BG26:BK26"/>
    <mergeCell ref="BL26:BP26"/>
    <mergeCell ref="BQ26:BU26"/>
    <mergeCell ref="BV26:BZ26"/>
    <mergeCell ref="A8:CM8"/>
    <mergeCell ref="A10:CM10"/>
    <mergeCell ref="A12:B18"/>
    <mergeCell ref="C12:S18"/>
    <mergeCell ref="T12:AB18"/>
    <mergeCell ref="BV23:BZ23"/>
    <mergeCell ref="CA23:CF23"/>
    <mergeCell ref="CG23:CM23"/>
    <mergeCell ref="A24:B24"/>
    <mergeCell ref="C24:S24"/>
    <mergeCell ref="T24:AB24"/>
    <mergeCell ref="AC24:AG24"/>
    <mergeCell ref="AH24:AL24"/>
    <mergeCell ref="AM24:AQ24"/>
    <mergeCell ref="AR24:AV24"/>
    <mergeCell ref="AW24:BA24"/>
    <mergeCell ref="BB24:BF24"/>
    <mergeCell ref="BG24:BK24"/>
    <mergeCell ref="BL24:BP24"/>
    <mergeCell ref="BQ24:BU24"/>
    <mergeCell ref="BV24:BZ24"/>
    <mergeCell ref="CA24:CF24"/>
    <mergeCell ref="CG24:CM24"/>
  </mergeCells>
  <phoneticPr fontId="7" type="noConversion"/>
  <pageMargins left="0.75" right="0.75" top="1" bottom="1" header="0.5" footer="0.5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49"/>
  <sheetViews>
    <sheetView topLeftCell="A7" zoomScale="140" zoomScaleNormal="140" workbookViewId="0">
      <selection activeCell="CA22" sqref="CA22:CF25"/>
    </sheetView>
  </sheetViews>
  <sheetFormatPr defaultRowHeight="12.75" x14ac:dyDescent="0.2"/>
  <cols>
    <col min="1" max="91" width="1.7109375" customWidth="1"/>
  </cols>
  <sheetData>
    <row r="1" spans="1:91" x14ac:dyDescent="0.2">
      <c r="CF1" s="41" t="s">
        <v>58</v>
      </c>
      <c r="CG1" s="41"/>
      <c r="CH1" s="41"/>
      <c r="CI1" s="41"/>
      <c r="CJ1" s="41"/>
      <c r="CK1" s="41"/>
      <c r="CL1" s="41"/>
      <c r="CM1" s="41"/>
    </row>
    <row r="2" spans="1:91" ht="18.75" x14ac:dyDescent="0.3">
      <c r="A2" s="43" t="s">
        <v>30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</row>
    <row r="3" spans="1:9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18.75" x14ac:dyDescent="0.3">
      <c r="A4" s="44" t="s">
        <v>27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</row>
    <row r="5" spans="1:91" x14ac:dyDescent="0.2">
      <c r="A5" s="45" t="s">
        <v>31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</row>
    <row r="6" spans="1:9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ht="18.75" x14ac:dyDescent="0.3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</row>
    <row r="8" spans="1:91" x14ac:dyDescent="0.2">
      <c r="A8" s="45" t="s">
        <v>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</row>
    <row r="9" spans="1:9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</row>
    <row r="10" spans="1:91" ht="18.75" x14ac:dyDescent="0.3">
      <c r="A10" s="46" t="s">
        <v>65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</row>
    <row r="11" spans="1:9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</row>
    <row r="12" spans="1:91" ht="12.75" customHeight="1" x14ac:dyDescent="0.2">
      <c r="A12" s="40" t="s">
        <v>3</v>
      </c>
      <c r="B12" s="40"/>
      <c r="C12" s="40" t="s">
        <v>32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 t="s">
        <v>33</v>
      </c>
      <c r="U12" s="40"/>
      <c r="V12" s="40"/>
      <c r="W12" s="40"/>
      <c r="X12" s="40"/>
      <c r="Y12" s="40"/>
      <c r="Z12" s="40"/>
      <c r="AA12" s="40"/>
      <c r="AB12" s="40"/>
      <c r="AC12" s="40" t="s">
        <v>34</v>
      </c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 t="s">
        <v>35</v>
      </c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 t="s">
        <v>41</v>
      </c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</row>
    <row r="13" spans="1:91" ht="12.75" customHeight="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 t="s">
        <v>16</v>
      </c>
      <c r="BH13" s="40"/>
      <c r="BI13" s="40"/>
      <c r="BJ13" s="40"/>
      <c r="BK13" s="40"/>
      <c r="BL13" s="40" t="s">
        <v>8</v>
      </c>
      <c r="BM13" s="40"/>
      <c r="BN13" s="40"/>
      <c r="BO13" s="40"/>
      <c r="BP13" s="40"/>
      <c r="BQ13" s="40" t="s">
        <v>36</v>
      </c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</row>
    <row r="14" spans="1:91" ht="12.7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 t="s">
        <v>37</v>
      </c>
      <c r="BR14" s="40"/>
      <c r="BS14" s="40"/>
      <c r="BT14" s="40"/>
      <c r="BU14" s="40"/>
      <c r="BV14" s="40" t="s">
        <v>38</v>
      </c>
      <c r="BW14" s="40"/>
      <c r="BX14" s="40"/>
      <c r="BY14" s="40"/>
      <c r="BZ14" s="40"/>
      <c r="CA14" s="40" t="s">
        <v>39</v>
      </c>
      <c r="CB14" s="40"/>
      <c r="CC14" s="40"/>
      <c r="CD14" s="40"/>
      <c r="CE14" s="40"/>
      <c r="CF14" s="40"/>
      <c r="CG14" s="40" t="s">
        <v>40</v>
      </c>
      <c r="CH14" s="40"/>
      <c r="CI14" s="40"/>
      <c r="CJ14" s="40"/>
      <c r="CK14" s="40"/>
      <c r="CL14" s="40"/>
      <c r="CM14" s="40"/>
    </row>
    <row r="15" spans="1:9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 t="s">
        <v>59</v>
      </c>
      <c r="AD15" s="40"/>
      <c r="AE15" s="40"/>
      <c r="AF15" s="40"/>
      <c r="AG15" s="40"/>
      <c r="AH15" s="40" t="s">
        <v>60</v>
      </c>
      <c r="AI15" s="40"/>
      <c r="AJ15" s="40"/>
      <c r="AK15" s="40"/>
      <c r="AL15" s="40"/>
      <c r="AM15" s="40" t="s">
        <v>66</v>
      </c>
      <c r="AN15" s="40"/>
      <c r="AO15" s="40"/>
      <c r="AP15" s="40"/>
      <c r="AQ15" s="40"/>
      <c r="AR15" s="40" t="s">
        <v>59</v>
      </c>
      <c r="AS15" s="40"/>
      <c r="AT15" s="40"/>
      <c r="AU15" s="40"/>
      <c r="AV15" s="40"/>
      <c r="AW15" s="40" t="s">
        <v>60</v>
      </c>
      <c r="AX15" s="40"/>
      <c r="AY15" s="40"/>
      <c r="AZ15" s="40"/>
      <c r="BA15" s="40"/>
      <c r="BB15" s="40" t="s">
        <v>66</v>
      </c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</row>
    <row r="16" spans="1:9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</row>
    <row r="17" spans="1:9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</row>
    <row r="18" spans="1:9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</row>
    <row r="19" spans="1:91" x14ac:dyDescent="0.2">
      <c r="A19" s="39">
        <v>1</v>
      </c>
      <c r="B19" s="39"/>
      <c r="C19" s="39">
        <v>2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>
        <v>3</v>
      </c>
      <c r="U19" s="39"/>
      <c r="V19" s="39"/>
      <c r="W19" s="39"/>
      <c r="X19" s="39"/>
      <c r="Y19" s="39"/>
      <c r="Z19" s="39"/>
      <c r="AA19" s="39"/>
      <c r="AB19" s="39"/>
      <c r="AC19" s="39">
        <v>4</v>
      </c>
      <c r="AD19" s="39"/>
      <c r="AE19" s="39"/>
      <c r="AF19" s="39"/>
      <c r="AG19" s="39"/>
      <c r="AH19" s="39">
        <v>5</v>
      </c>
      <c r="AI19" s="39"/>
      <c r="AJ19" s="39"/>
      <c r="AK19" s="39"/>
      <c r="AL19" s="39"/>
      <c r="AM19" s="39">
        <v>6</v>
      </c>
      <c r="AN19" s="39"/>
      <c r="AO19" s="39"/>
      <c r="AP19" s="39"/>
      <c r="AQ19" s="39"/>
      <c r="AR19" s="39">
        <v>7</v>
      </c>
      <c r="AS19" s="39"/>
      <c r="AT19" s="39"/>
      <c r="AU19" s="39"/>
      <c r="AV19" s="39"/>
      <c r="AW19" s="39">
        <v>8</v>
      </c>
      <c r="AX19" s="39"/>
      <c r="AY19" s="39"/>
      <c r="AZ19" s="39"/>
      <c r="BA19" s="39"/>
      <c r="BB19" s="39">
        <v>9</v>
      </c>
      <c r="BC19" s="39"/>
      <c r="BD19" s="39"/>
      <c r="BE19" s="39"/>
      <c r="BF19" s="39"/>
      <c r="BG19" s="39">
        <v>10</v>
      </c>
      <c r="BH19" s="39"/>
      <c r="BI19" s="39"/>
      <c r="BJ19" s="39"/>
      <c r="BK19" s="39"/>
      <c r="BL19" s="39">
        <v>11</v>
      </c>
      <c r="BM19" s="39"/>
      <c r="BN19" s="39"/>
      <c r="BO19" s="39"/>
      <c r="BP19" s="39"/>
      <c r="BQ19" s="39">
        <v>12</v>
      </c>
      <c r="BR19" s="39"/>
      <c r="BS19" s="39"/>
      <c r="BT19" s="39"/>
      <c r="BU19" s="39"/>
      <c r="BV19" s="39">
        <v>13</v>
      </c>
      <c r="BW19" s="39"/>
      <c r="BX19" s="39"/>
      <c r="BY19" s="39"/>
      <c r="BZ19" s="39"/>
      <c r="CA19" s="39">
        <v>14</v>
      </c>
      <c r="CB19" s="39"/>
      <c r="CC19" s="39"/>
      <c r="CD19" s="39"/>
      <c r="CE19" s="39"/>
      <c r="CF19" s="39"/>
      <c r="CG19" s="39">
        <v>15</v>
      </c>
      <c r="CH19" s="39"/>
      <c r="CI19" s="39"/>
      <c r="CJ19" s="39"/>
      <c r="CK19" s="39"/>
      <c r="CL19" s="39"/>
      <c r="CM19" s="39"/>
    </row>
    <row r="20" spans="1:91" x14ac:dyDescent="0.2">
      <c r="A20" s="40">
        <v>1</v>
      </c>
      <c r="B20" s="40"/>
      <c r="C20" s="37" t="s">
        <v>43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40">
        <v>0</v>
      </c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>
        <v>44</v>
      </c>
      <c r="AI20" s="40"/>
      <c r="AJ20" s="40"/>
      <c r="AK20" s="40"/>
      <c r="AL20" s="40"/>
      <c r="AM20" s="40">
        <v>41</v>
      </c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</row>
    <row r="21" spans="1:91" s="10" customFormat="1" x14ac:dyDescent="0.2">
      <c r="A21" s="29">
        <v>2</v>
      </c>
      <c r="B21" s="29"/>
      <c r="C21" s="52" t="s">
        <v>44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29">
        <v>0</v>
      </c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</row>
    <row r="22" spans="1:91" s="10" customFormat="1" x14ac:dyDescent="0.2">
      <c r="A22" s="29">
        <v>3</v>
      </c>
      <c r="B22" s="29"/>
      <c r="C22" s="32" t="s">
        <v>61</v>
      </c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29">
        <v>107</v>
      </c>
      <c r="U22" s="29"/>
      <c r="V22" s="29"/>
      <c r="W22" s="29"/>
      <c r="X22" s="29"/>
      <c r="Y22" s="29"/>
      <c r="Z22" s="29"/>
      <c r="AA22" s="29"/>
      <c r="AB22" s="29"/>
      <c r="AC22" s="29">
        <v>9</v>
      </c>
      <c r="AD22" s="29"/>
      <c r="AE22" s="29"/>
      <c r="AF22" s="29"/>
      <c r="AG22" s="29"/>
      <c r="AH22" s="29">
        <v>10</v>
      </c>
      <c r="AI22" s="29"/>
      <c r="AJ22" s="29"/>
      <c r="AK22" s="29"/>
      <c r="AL22" s="29"/>
      <c r="AM22" s="29">
        <v>12</v>
      </c>
      <c r="AN22" s="29"/>
      <c r="AO22" s="29"/>
      <c r="AP22" s="29"/>
      <c r="AQ22" s="29"/>
      <c r="AR22" s="74">
        <f>AC22/T22</f>
        <v>8.4112149532710276E-2</v>
      </c>
      <c r="AS22" s="74"/>
      <c r="AT22" s="74"/>
      <c r="AU22" s="74"/>
      <c r="AV22" s="74"/>
      <c r="AW22" s="74">
        <f>AH22/T22</f>
        <v>9.3457943925233641E-2</v>
      </c>
      <c r="AX22" s="74"/>
      <c r="AY22" s="74"/>
      <c r="AZ22" s="74"/>
      <c r="BA22" s="74"/>
      <c r="BB22" s="74">
        <f>AM22/T22</f>
        <v>0.11214953271028037</v>
      </c>
      <c r="BC22" s="74"/>
      <c r="BD22" s="74"/>
      <c r="BE22" s="74"/>
      <c r="BF22" s="74"/>
      <c r="BG22" s="30">
        <f>(BL22/AM22)*100</f>
        <v>8.3333333333333321</v>
      </c>
      <c r="BH22" s="30"/>
      <c r="BI22" s="30"/>
      <c r="BJ22" s="30"/>
      <c r="BK22" s="30"/>
      <c r="BL22" s="29">
        <v>1</v>
      </c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>
        <v>1</v>
      </c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</row>
    <row r="23" spans="1:91" s="10" customFormat="1" x14ac:dyDescent="0.2">
      <c r="A23" s="20">
        <v>4</v>
      </c>
      <c r="B23" s="21"/>
      <c r="C23" s="76" t="s">
        <v>62</v>
      </c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8"/>
      <c r="T23" s="20">
        <v>30.8</v>
      </c>
      <c r="U23" s="22"/>
      <c r="V23" s="22"/>
      <c r="W23" s="22"/>
      <c r="X23" s="22"/>
      <c r="Y23" s="22"/>
      <c r="Z23" s="22"/>
      <c r="AA23" s="22"/>
      <c r="AB23" s="21"/>
      <c r="AC23" s="20">
        <v>18</v>
      </c>
      <c r="AD23" s="22"/>
      <c r="AE23" s="22"/>
      <c r="AF23" s="22"/>
      <c r="AG23" s="21"/>
      <c r="AH23" s="20">
        <v>18</v>
      </c>
      <c r="AI23" s="22"/>
      <c r="AJ23" s="22"/>
      <c r="AK23" s="22"/>
      <c r="AL23" s="21"/>
      <c r="AM23" s="20">
        <v>18</v>
      </c>
      <c r="AN23" s="22"/>
      <c r="AO23" s="22"/>
      <c r="AP23" s="22"/>
      <c r="AQ23" s="21"/>
      <c r="AR23" s="74">
        <f>AC23/T23</f>
        <v>0.58441558441558439</v>
      </c>
      <c r="AS23" s="74"/>
      <c r="AT23" s="74"/>
      <c r="AU23" s="74"/>
      <c r="AV23" s="74"/>
      <c r="AW23" s="74">
        <f>AH23/T23</f>
        <v>0.58441558441558439</v>
      </c>
      <c r="AX23" s="74"/>
      <c r="AY23" s="74"/>
      <c r="AZ23" s="74"/>
      <c r="BA23" s="74"/>
      <c r="BB23" s="74">
        <f>AM23/T23</f>
        <v>0.58441558441558439</v>
      </c>
      <c r="BC23" s="74"/>
      <c r="BD23" s="74"/>
      <c r="BE23" s="74"/>
      <c r="BF23" s="74"/>
      <c r="BG23" s="30">
        <f>(BL23/AM23)*100</f>
        <v>5.5555555555555554</v>
      </c>
      <c r="BH23" s="30"/>
      <c r="BI23" s="30"/>
      <c r="BJ23" s="30"/>
      <c r="BK23" s="30"/>
      <c r="BL23" s="29">
        <v>1</v>
      </c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>
        <v>1</v>
      </c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</row>
    <row r="24" spans="1:91" s="10" customFormat="1" ht="12.75" customHeight="1" x14ac:dyDescent="0.2">
      <c r="A24" s="20">
        <v>5</v>
      </c>
      <c r="B24" s="21"/>
      <c r="C24" s="52" t="s">
        <v>63</v>
      </c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29">
        <v>0</v>
      </c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</row>
    <row r="25" spans="1:91" s="10" customFormat="1" x14ac:dyDescent="0.2">
      <c r="A25" s="29">
        <v>4</v>
      </c>
      <c r="B25" s="29"/>
      <c r="C25" s="32" t="s">
        <v>45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29">
        <v>360</v>
      </c>
      <c r="U25" s="29"/>
      <c r="V25" s="29"/>
      <c r="W25" s="29"/>
      <c r="X25" s="29"/>
      <c r="Y25" s="29"/>
      <c r="Z25" s="29"/>
      <c r="AA25" s="29"/>
      <c r="AB25" s="29"/>
      <c r="AC25" s="29">
        <v>46</v>
      </c>
      <c r="AD25" s="29"/>
      <c r="AE25" s="29"/>
      <c r="AF25" s="29"/>
      <c r="AG25" s="29"/>
      <c r="AH25" s="29">
        <v>51</v>
      </c>
      <c r="AI25" s="29"/>
      <c r="AJ25" s="29"/>
      <c r="AK25" s="29"/>
      <c r="AL25" s="29"/>
      <c r="AM25" s="29">
        <v>46</v>
      </c>
      <c r="AN25" s="29"/>
      <c r="AO25" s="29"/>
      <c r="AP25" s="29"/>
      <c r="AQ25" s="29"/>
      <c r="AR25" s="74">
        <f>AC25/T25</f>
        <v>0.12777777777777777</v>
      </c>
      <c r="AS25" s="74"/>
      <c r="AT25" s="74"/>
      <c r="AU25" s="74"/>
      <c r="AV25" s="74"/>
      <c r="AW25" s="74">
        <f>AH25/T25</f>
        <v>0.14166666666666666</v>
      </c>
      <c r="AX25" s="74"/>
      <c r="AY25" s="74"/>
      <c r="AZ25" s="74"/>
      <c r="BA25" s="74"/>
      <c r="BB25" s="74">
        <f>AM25/T25</f>
        <v>0.12777777777777777</v>
      </c>
      <c r="BC25" s="74"/>
      <c r="BD25" s="74"/>
      <c r="BE25" s="74"/>
      <c r="BF25" s="74"/>
      <c r="BG25" s="30">
        <f>(BL25/AM25)*100</f>
        <v>8.695652173913043</v>
      </c>
      <c r="BH25" s="30"/>
      <c r="BI25" s="30"/>
      <c r="BJ25" s="30"/>
      <c r="BK25" s="30"/>
      <c r="BL25" s="29">
        <v>4</v>
      </c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>
        <v>4</v>
      </c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</row>
    <row r="26" spans="1:91" ht="12.75" customHeight="1" x14ac:dyDescent="0.2">
      <c r="A26" s="29">
        <v>5</v>
      </c>
      <c r="B26" s="29"/>
      <c r="C26" s="37" t="s">
        <v>46</v>
      </c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40">
        <v>0</v>
      </c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>
        <v>3</v>
      </c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</row>
    <row r="27" spans="1:91" x14ac:dyDescent="0.2">
      <c r="A27" s="29">
        <v>6</v>
      </c>
      <c r="B27" s="29"/>
      <c r="C27" s="37" t="s">
        <v>51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40">
        <v>0</v>
      </c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54"/>
      <c r="BW27" s="54"/>
      <c r="BX27" s="54"/>
      <c r="BY27" s="54"/>
      <c r="BZ27" s="54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</row>
    <row r="28" spans="1:91" x14ac:dyDescent="0.2">
      <c r="A28" s="29">
        <v>7</v>
      </c>
      <c r="B28" s="29"/>
      <c r="C28" s="37" t="s">
        <v>50</v>
      </c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40">
        <v>0</v>
      </c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>
        <v>2</v>
      </c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</row>
    <row r="29" spans="1:91" x14ac:dyDescent="0.2">
      <c r="A29" s="36" t="s">
        <v>42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3">
        <f>T22+T23+T25</f>
        <v>497.8</v>
      </c>
      <c r="U29" s="33"/>
      <c r="V29" s="33"/>
      <c r="W29" s="33"/>
      <c r="X29" s="33"/>
      <c r="Y29" s="33"/>
      <c r="Z29" s="33"/>
      <c r="AA29" s="33"/>
      <c r="AB29" s="33"/>
      <c r="AC29" s="33">
        <f>AC22+AC23+AC25</f>
        <v>73</v>
      </c>
      <c r="AD29" s="33"/>
      <c r="AE29" s="33"/>
      <c r="AF29" s="33"/>
      <c r="AG29" s="33"/>
      <c r="AH29" s="33">
        <f>AH22+AH23+AH25</f>
        <v>79</v>
      </c>
      <c r="AI29" s="33"/>
      <c r="AJ29" s="33"/>
      <c r="AK29" s="33"/>
      <c r="AL29" s="33"/>
      <c r="AM29" s="33">
        <v>128</v>
      </c>
      <c r="AN29" s="33"/>
      <c r="AO29" s="33"/>
      <c r="AP29" s="33"/>
      <c r="AQ29" s="33"/>
      <c r="AR29" s="75">
        <f>AC29/T29</f>
        <v>0.14664523905182805</v>
      </c>
      <c r="AS29" s="75"/>
      <c r="AT29" s="75"/>
      <c r="AU29" s="75"/>
      <c r="AV29" s="75"/>
      <c r="AW29" s="75">
        <f>AH29/T29</f>
        <v>0.15869827239855364</v>
      </c>
      <c r="AX29" s="75"/>
      <c r="AY29" s="75"/>
      <c r="AZ29" s="75"/>
      <c r="BA29" s="75"/>
      <c r="BB29" s="34">
        <f>AM29/T29</f>
        <v>0.2571313780634793</v>
      </c>
      <c r="BC29" s="34"/>
      <c r="BD29" s="34"/>
      <c r="BE29" s="34"/>
      <c r="BF29" s="34"/>
      <c r="BG29" s="30">
        <f>(BL29/AM29)*100</f>
        <v>4.6875</v>
      </c>
      <c r="BH29" s="30"/>
      <c r="BI29" s="30"/>
      <c r="BJ29" s="30"/>
      <c r="BK29" s="30"/>
      <c r="BL29" s="33">
        <v>6</v>
      </c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>
        <v>6</v>
      </c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</row>
    <row r="30" spans="1:9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</row>
    <row r="31" spans="1:91" x14ac:dyDescent="0.2">
      <c r="A31" s="42" t="s">
        <v>52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</row>
    <row r="32" spans="1:9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</row>
    <row r="33" spans="1:9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</row>
    <row r="34" spans="1:9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</row>
    <row r="35" spans="1:9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</row>
    <row r="36" spans="1:9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</row>
    <row r="37" spans="1:9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</row>
    <row r="38" spans="1:9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</row>
    <row r="39" spans="1:9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</row>
    <row r="40" spans="1:9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</row>
    <row r="41" spans="1:9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</row>
    <row r="42" spans="1:9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</row>
    <row r="43" spans="1:9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</row>
    <row r="44" spans="1:9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</row>
    <row r="45" spans="1:9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</row>
    <row r="46" spans="1:9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</row>
    <row r="47" spans="1:9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</row>
    <row r="48" spans="1:9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</row>
    <row r="49" spans="1:9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</row>
  </sheetData>
  <mergeCells count="191">
    <mergeCell ref="A31:CM31"/>
    <mergeCell ref="AC12:AQ14"/>
    <mergeCell ref="AC15:AG18"/>
    <mergeCell ref="A8:CM8"/>
    <mergeCell ref="A10:CM10"/>
    <mergeCell ref="A2:CM2"/>
    <mergeCell ref="A4:CM4"/>
    <mergeCell ref="A5:CM5"/>
    <mergeCell ref="A7:CM7"/>
    <mergeCell ref="AR15:AV18"/>
    <mergeCell ref="A19:B19"/>
    <mergeCell ref="C19:S19"/>
    <mergeCell ref="T19:AB19"/>
    <mergeCell ref="AC19:AG19"/>
    <mergeCell ref="T12:AB18"/>
    <mergeCell ref="C12:S18"/>
    <mergeCell ref="A12:B18"/>
    <mergeCell ref="AH15:AL18"/>
    <mergeCell ref="AM15:AQ18"/>
    <mergeCell ref="BB19:BF19"/>
    <mergeCell ref="BG19:BK19"/>
    <mergeCell ref="BL19:BP19"/>
    <mergeCell ref="BQ19:BU19"/>
    <mergeCell ref="AH19:AL19"/>
    <mergeCell ref="AM19:AQ19"/>
    <mergeCell ref="AR19:AV19"/>
    <mergeCell ref="AW19:BA19"/>
    <mergeCell ref="BG13:BK18"/>
    <mergeCell ref="AW15:BA18"/>
    <mergeCell ref="BQ13:CM13"/>
    <mergeCell ref="BQ14:BU18"/>
    <mergeCell ref="BV14:BZ18"/>
    <mergeCell ref="CA14:CF18"/>
    <mergeCell ref="CG14:CM18"/>
    <mergeCell ref="BL13:BP18"/>
    <mergeCell ref="AR12:BF14"/>
    <mergeCell ref="BB15:BF18"/>
    <mergeCell ref="A27:B27"/>
    <mergeCell ref="A28:B28"/>
    <mergeCell ref="A25:B25"/>
    <mergeCell ref="A26:B26"/>
    <mergeCell ref="A29:S29"/>
    <mergeCell ref="C20:S20"/>
    <mergeCell ref="C21:S21"/>
    <mergeCell ref="C22:S22"/>
    <mergeCell ref="C25:S25"/>
    <mergeCell ref="C26:S26"/>
    <mergeCell ref="C27:S27"/>
    <mergeCell ref="C28:S28"/>
    <mergeCell ref="A21:B21"/>
    <mergeCell ref="A22:B22"/>
    <mergeCell ref="A20:B20"/>
    <mergeCell ref="A23:B23"/>
    <mergeCell ref="C23:S23"/>
    <mergeCell ref="AC20:AG20"/>
    <mergeCell ref="AC21:AG21"/>
    <mergeCell ref="AC22:AG22"/>
    <mergeCell ref="AC25:AG25"/>
    <mergeCell ref="AC26:AG26"/>
    <mergeCell ref="AC27:AG27"/>
    <mergeCell ref="T21:AB21"/>
    <mergeCell ref="T22:AB22"/>
    <mergeCell ref="T25:AB25"/>
    <mergeCell ref="T26:AB26"/>
    <mergeCell ref="T20:AB20"/>
    <mergeCell ref="T23:AB23"/>
    <mergeCell ref="AC23:AG23"/>
    <mergeCell ref="AH27:AL27"/>
    <mergeCell ref="AH28:AL28"/>
    <mergeCell ref="AH29:AL29"/>
    <mergeCell ref="AM27:AQ27"/>
    <mergeCell ref="AM28:AQ28"/>
    <mergeCell ref="AM29:AQ29"/>
    <mergeCell ref="T27:AB27"/>
    <mergeCell ref="T28:AB28"/>
    <mergeCell ref="T29:AB29"/>
    <mergeCell ref="AC28:AG28"/>
    <mergeCell ref="AC29:AG29"/>
    <mergeCell ref="AM21:AQ21"/>
    <mergeCell ref="AM22:AQ22"/>
    <mergeCell ref="AM25:AQ25"/>
    <mergeCell ref="AM26:AQ26"/>
    <mergeCell ref="AM20:AQ20"/>
    <mergeCell ref="AH20:AL20"/>
    <mergeCell ref="AH21:AL21"/>
    <mergeCell ref="AH22:AL22"/>
    <mergeCell ref="AH25:AL25"/>
    <mergeCell ref="AH26:AL26"/>
    <mergeCell ref="AH23:AL23"/>
    <mergeCell ref="AM23:AQ23"/>
    <mergeCell ref="AR29:AV29"/>
    <mergeCell ref="AW20:BA20"/>
    <mergeCell ref="AW21:BA21"/>
    <mergeCell ref="AW22:BA22"/>
    <mergeCell ref="AW25:BA25"/>
    <mergeCell ref="AW26:BA26"/>
    <mergeCell ref="AW27:BA27"/>
    <mergeCell ref="AW28:BA28"/>
    <mergeCell ref="AW29:BA29"/>
    <mergeCell ref="AR28:AV28"/>
    <mergeCell ref="AR20:AV20"/>
    <mergeCell ref="AR21:AV21"/>
    <mergeCell ref="AR22:AV22"/>
    <mergeCell ref="AR25:AV25"/>
    <mergeCell ref="AR26:AV26"/>
    <mergeCell ref="AR27:AV27"/>
    <mergeCell ref="AR23:AV23"/>
    <mergeCell ref="AW23:BA23"/>
    <mergeCell ref="AW24:BA24"/>
    <mergeCell ref="BB27:BF27"/>
    <mergeCell ref="BB28:BF28"/>
    <mergeCell ref="BB29:BF29"/>
    <mergeCell ref="BG28:BK28"/>
    <mergeCell ref="BG20:BK20"/>
    <mergeCell ref="BG21:BK21"/>
    <mergeCell ref="BG22:BK22"/>
    <mergeCell ref="BG25:BK25"/>
    <mergeCell ref="BG26:BK26"/>
    <mergeCell ref="BG27:BK27"/>
    <mergeCell ref="BB21:BF21"/>
    <mergeCell ref="BB22:BF22"/>
    <mergeCell ref="BB25:BF25"/>
    <mergeCell ref="BB26:BF26"/>
    <mergeCell ref="BB20:BF20"/>
    <mergeCell ref="BG29:BK29"/>
    <mergeCell ref="BB23:BF23"/>
    <mergeCell ref="BG23:BK23"/>
    <mergeCell ref="BB24:BF24"/>
    <mergeCell ref="BG24:BK24"/>
    <mergeCell ref="BQ20:BU20"/>
    <mergeCell ref="BL20:BP20"/>
    <mergeCell ref="BL21:BP21"/>
    <mergeCell ref="BL22:BP22"/>
    <mergeCell ref="BL25:BP25"/>
    <mergeCell ref="BL26:BP26"/>
    <mergeCell ref="BL27:BP27"/>
    <mergeCell ref="BL28:BP28"/>
    <mergeCell ref="BL29:BP29"/>
    <mergeCell ref="BQ27:BU27"/>
    <mergeCell ref="BQ28:BU28"/>
    <mergeCell ref="BQ29:BU29"/>
    <mergeCell ref="BL23:BP23"/>
    <mergeCell ref="BL24:BP24"/>
    <mergeCell ref="BV22:BZ22"/>
    <mergeCell ref="BV25:BZ25"/>
    <mergeCell ref="BV27:BZ27"/>
    <mergeCell ref="BV26:BZ26"/>
    <mergeCell ref="BV28:BZ28"/>
    <mergeCell ref="BQ21:BU21"/>
    <mergeCell ref="BQ22:BU22"/>
    <mergeCell ref="BQ25:BU25"/>
    <mergeCell ref="BQ26:BU26"/>
    <mergeCell ref="BQ23:BU23"/>
    <mergeCell ref="BV23:BZ23"/>
    <mergeCell ref="BQ24:BU24"/>
    <mergeCell ref="BV24:BZ24"/>
    <mergeCell ref="CF1:CM1"/>
    <mergeCell ref="CG27:CM27"/>
    <mergeCell ref="CG28:CM28"/>
    <mergeCell ref="CG29:CM29"/>
    <mergeCell ref="CG21:CM21"/>
    <mergeCell ref="CG22:CM22"/>
    <mergeCell ref="CG25:CM25"/>
    <mergeCell ref="CG26:CM26"/>
    <mergeCell ref="BV29:BZ29"/>
    <mergeCell ref="CA20:CF20"/>
    <mergeCell ref="CA21:CF21"/>
    <mergeCell ref="CA22:CF22"/>
    <mergeCell ref="CA25:CF25"/>
    <mergeCell ref="CA26:CF26"/>
    <mergeCell ref="CA27:CF27"/>
    <mergeCell ref="CA28:CF28"/>
    <mergeCell ref="CA29:CF29"/>
    <mergeCell ref="BV19:BZ19"/>
    <mergeCell ref="CA19:CF19"/>
    <mergeCell ref="CG19:CM19"/>
    <mergeCell ref="CG20:CM20"/>
    <mergeCell ref="BG12:CM12"/>
    <mergeCell ref="BV20:BZ20"/>
    <mergeCell ref="BV21:BZ21"/>
    <mergeCell ref="CA24:CF24"/>
    <mergeCell ref="CG24:CM24"/>
    <mergeCell ref="CA23:CF23"/>
    <mergeCell ref="CG23:CM23"/>
    <mergeCell ref="A24:B24"/>
    <mergeCell ref="C24:S24"/>
    <mergeCell ref="T24:AB24"/>
    <mergeCell ref="AC24:AG24"/>
    <mergeCell ref="AH24:AL24"/>
    <mergeCell ref="AM24:AQ24"/>
    <mergeCell ref="AR24:AV24"/>
  </mergeCells>
  <phoneticPr fontId="7" type="noConversion"/>
  <pageMargins left="0.75" right="0.75" top="1" bottom="1" header="0.5" footer="0.5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40"/>
  <sheetViews>
    <sheetView tabSelected="1" topLeftCell="B1" zoomScale="160" zoomScaleNormal="160" workbookViewId="0">
      <selection activeCell="BE22" sqref="BE22:CJ22"/>
    </sheetView>
  </sheetViews>
  <sheetFormatPr defaultRowHeight="12.75" x14ac:dyDescent="0.2"/>
  <cols>
    <col min="1" max="88" width="1.7109375" customWidth="1"/>
  </cols>
  <sheetData>
    <row r="1" spans="1:88" ht="18.75" x14ac:dyDescent="0.3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</row>
    <row r="3" spans="1:88" ht="18.75" x14ac:dyDescent="0.3">
      <c r="U3" s="46" t="s">
        <v>1</v>
      </c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</row>
    <row r="4" spans="1:88" x14ac:dyDescent="0.2">
      <c r="AJ4" s="45" t="s">
        <v>2</v>
      </c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</row>
    <row r="6" spans="1:88" ht="18.75" x14ac:dyDescent="0.3">
      <c r="X6" s="46" t="s">
        <v>65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</row>
    <row r="8" spans="1:88" ht="12.75" customHeight="1" x14ac:dyDescent="0.2">
      <c r="A8" s="40" t="s">
        <v>3</v>
      </c>
      <c r="B8" s="40"/>
      <c r="C8" s="40" t="s">
        <v>4</v>
      </c>
      <c r="D8" s="40"/>
      <c r="E8" s="40"/>
      <c r="F8" s="40"/>
      <c r="G8" s="40"/>
      <c r="H8" s="40"/>
      <c r="I8" s="40"/>
      <c r="J8" s="40"/>
      <c r="K8" s="40" t="s">
        <v>5</v>
      </c>
      <c r="L8" s="40"/>
      <c r="M8" s="40"/>
      <c r="N8" s="40"/>
      <c r="O8" s="40"/>
      <c r="P8" s="40"/>
      <c r="Q8" s="40"/>
      <c r="R8" s="40"/>
      <c r="S8" s="29" t="s">
        <v>64</v>
      </c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 t="s">
        <v>67</v>
      </c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 t="s">
        <v>68</v>
      </c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</row>
    <row r="9" spans="1:88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</row>
    <row r="10" spans="1:88" ht="12.75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 t="s">
        <v>6</v>
      </c>
      <c r="T10" s="40"/>
      <c r="U10" s="40"/>
      <c r="V10" s="40"/>
      <c r="W10" s="40"/>
      <c r="X10" s="40"/>
      <c r="Y10" s="40"/>
      <c r="Z10" s="40" t="s">
        <v>7</v>
      </c>
      <c r="AA10" s="40"/>
      <c r="AB10" s="40"/>
      <c r="AC10" s="40"/>
      <c r="AD10" s="40" t="s">
        <v>10</v>
      </c>
      <c r="AE10" s="40"/>
      <c r="AF10" s="40"/>
      <c r="AG10" s="40"/>
      <c r="AH10" s="40"/>
      <c r="AI10" s="40"/>
      <c r="AJ10" s="40"/>
      <c r="AK10" s="40"/>
      <c r="AL10" s="40" t="s">
        <v>6</v>
      </c>
      <c r="AM10" s="40"/>
      <c r="AN10" s="40"/>
      <c r="AO10" s="40"/>
      <c r="AP10" s="40"/>
      <c r="AQ10" s="40"/>
      <c r="AR10" s="40"/>
      <c r="AS10" s="40" t="s">
        <v>7</v>
      </c>
      <c r="AT10" s="40"/>
      <c r="AU10" s="40"/>
      <c r="AV10" s="40"/>
      <c r="AW10" s="40" t="s">
        <v>10</v>
      </c>
      <c r="AX10" s="40"/>
      <c r="AY10" s="40"/>
      <c r="AZ10" s="40"/>
      <c r="BA10" s="40"/>
      <c r="BB10" s="40"/>
      <c r="BC10" s="40"/>
      <c r="BD10" s="40"/>
      <c r="BE10" s="40" t="s">
        <v>6</v>
      </c>
      <c r="BF10" s="40"/>
      <c r="BG10" s="40"/>
      <c r="BH10" s="40"/>
      <c r="BI10" s="40"/>
      <c r="BJ10" s="40"/>
      <c r="BK10" s="40"/>
      <c r="BL10" s="40" t="s">
        <v>11</v>
      </c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</row>
    <row r="11" spans="1:88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 t="s">
        <v>13</v>
      </c>
      <c r="BM11" s="40"/>
      <c r="BN11" s="40"/>
      <c r="BO11" s="40"/>
      <c r="BP11" s="40"/>
      <c r="BQ11" s="40"/>
      <c r="BR11" s="40"/>
      <c r="BS11" s="40"/>
      <c r="BT11" s="40" t="s">
        <v>14</v>
      </c>
      <c r="BU11" s="40"/>
      <c r="BV11" s="40"/>
      <c r="BW11" s="40"/>
      <c r="BX11" s="40"/>
      <c r="BY11" s="40"/>
      <c r="BZ11" s="40"/>
      <c r="CA11" s="40"/>
      <c r="CB11" s="40" t="s">
        <v>15</v>
      </c>
      <c r="CC11" s="40"/>
      <c r="CD11" s="40"/>
      <c r="CE11" s="40"/>
      <c r="CF11" s="40"/>
      <c r="CG11" s="40"/>
      <c r="CH11" s="40"/>
      <c r="CI11" s="40"/>
      <c r="CJ11" s="40"/>
    </row>
    <row r="12" spans="1:88" ht="12.75" customHeight="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 t="s">
        <v>8</v>
      </c>
      <c r="AE12" s="40"/>
      <c r="AF12" s="40"/>
      <c r="AG12" s="40"/>
      <c r="AH12" s="40" t="s">
        <v>9</v>
      </c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 t="s">
        <v>8</v>
      </c>
      <c r="AX12" s="40"/>
      <c r="AY12" s="40"/>
      <c r="AZ12" s="40"/>
      <c r="BA12" s="40" t="s">
        <v>9</v>
      </c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 t="s">
        <v>8</v>
      </c>
      <c r="BM12" s="40"/>
      <c r="BN12" s="40"/>
      <c r="BO12" s="40"/>
      <c r="BP12" s="40" t="s">
        <v>12</v>
      </c>
      <c r="BQ12" s="40"/>
      <c r="BR12" s="40"/>
      <c r="BS12" s="40"/>
      <c r="BT12" s="40" t="s">
        <v>8</v>
      </c>
      <c r="BU12" s="40"/>
      <c r="BV12" s="40"/>
      <c r="BW12" s="40"/>
      <c r="BX12" s="40" t="s">
        <v>12</v>
      </c>
      <c r="BY12" s="40"/>
      <c r="BZ12" s="40"/>
      <c r="CA12" s="40"/>
      <c r="CB12" s="40" t="s">
        <v>8</v>
      </c>
      <c r="CC12" s="40"/>
      <c r="CD12" s="40"/>
      <c r="CE12" s="40"/>
      <c r="CF12" s="40" t="s">
        <v>16</v>
      </c>
      <c r="CG12" s="40"/>
      <c r="CH12" s="40"/>
      <c r="CI12" s="40"/>
      <c r="CJ12" s="40"/>
    </row>
    <row r="13" spans="1:88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</row>
    <row r="14" spans="1:88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</row>
    <row r="15" spans="1:88" x14ac:dyDescent="0.2">
      <c r="A15" s="39">
        <v>1</v>
      </c>
      <c r="B15" s="39"/>
      <c r="C15" s="39">
        <v>2</v>
      </c>
      <c r="D15" s="39"/>
      <c r="E15" s="39"/>
      <c r="F15" s="39"/>
      <c r="G15" s="39"/>
      <c r="H15" s="39"/>
      <c r="I15" s="39"/>
      <c r="J15" s="39"/>
      <c r="K15" s="39">
        <v>3</v>
      </c>
      <c r="L15" s="39"/>
      <c r="M15" s="39"/>
      <c r="N15" s="39"/>
      <c r="O15" s="39"/>
      <c r="P15" s="39"/>
      <c r="Q15" s="39"/>
      <c r="R15" s="39"/>
      <c r="S15" s="39">
        <v>8</v>
      </c>
      <c r="T15" s="39"/>
      <c r="U15" s="39"/>
      <c r="V15" s="39"/>
      <c r="W15" s="39"/>
      <c r="X15" s="39"/>
      <c r="Y15" s="39"/>
      <c r="Z15" s="39">
        <v>9</v>
      </c>
      <c r="AA15" s="39"/>
      <c r="AB15" s="39"/>
      <c r="AC15" s="39"/>
      <c r="AD15" s="39">
        <v>10</v>
      </c>
      <c r="AE15" s="39"/>
      <c r="AF15" s="39"/>
      <c r="AG15" s="39"/>
      <c r="AH15" s="39">
        <v>11</v>
      </c>
      <c r="AI15" s="39"/>
      <c r="AJ15" s="39"/>
      <c r="AK15" s="39"/>
      <c r="AL15" s="39">
        <v>8</v>
      </c>
      <c r="AM15" s="39"/>
      <c r="AN15" s="39"/>
      <c r="AO15" s="39"/>
      <c r="AP15" s="39"/>
      <c r="AQ15" s="39"/>
      <c r="AR15" s="39"/>
      <c r="AS15" s="39">
        <v>9</v>
      </c>
      <c r="AT15" s="39"/>
      <c r="AU15" s="39"/>
      <c r="AV15" s="39"/>
      <c r="AW15" s="39">
        <v>10</v>
      </c>
      <c r="AX15" s="39"/>
      <c r="AY15" s="39"/>
      <c r="AZ15" s="39"/>
      <c r="BA15" s="39">
        <v>11</v>
      </c>
      <c r="BB15" s="39"/>
      <c r="BC15" s="39"/>
      <c r="BD15" s="39"/>
      <c r="BE15" s="39">
        <v>12</v>
      </c>
      <c r="BF15" s="39"/>
      <c r="BG15" s="39"/>
      <c r="BH15" s="39"/>
      <c r="BI15" s="39"/>
      <c r="BJ15" s="39"/>
      <c r="BK15" s="39"/>
      <c r="BL15" s="39">
        <v>13</v>
      </c>
      <c r="BM15" s="39"/>
      <c r="BN15" s="39"/>
      <c r="BO15" s="39"/>
      <c r="BP15" s="39">
        <v>14</v>
      </c>
      <c r="BQ15" s="39"/>
      <c r="BR15" s="39"/>
      <c r="BS15" s="39"/>
      <c r="BT15" s="39">
        <v>15</v>
      </c>
      <c r="BU15" s="39"/>
      <c r="BV15" s="39"/>
      <c r="BW15" s="39"/>
      <c r="BX15" s="39">
        <v>16</v>
      </c>
      <c r="BY15" s="39"/>
      <c r="BZ15" s="39"/>
      <c r="CA15" s="39"/>
      <c r="CB15" s="39">
        <v>17</v>
      </c>
      <c r="CC15" s="39"/>
      <c r="CD15" s="39"/>
      <c r="CE15" s="39"/>
      <c r="CF15" s="39">
        <v>18</v>
      </c>
      <c r="CG15" s="39"/>
      <c r="CH15" s="39"/>
      <c r="CI15" s="39"/>
      <c r="CJ15" s="39"/>
    </row>
    <row r="16" spans="1:88" s="10" customFormat="1" ht="12.75" customHeight="1" x14ac:dyDescent="0.2">
      <c r="A16" s="29" t="s">
        <v>17</v>
      </c>
      <c r="B16" s="29"/>
      <c r="C16" s="52" t="s">
        <v>24</v>
      </c>
      <c r="D16" s="52"/>
      <c r="E16" s="52"/>
      <c r="F16" s="52"/>
      <c r="G16" s="52"/>
      <c r="H16" s="52"/>
      <c r="I16" s="52"/>
      <c r="J16" s="52"/>
      <c r="K16" s="29">
        <v>1568.56</v>
      </c>
      <c r="L16" s="29"/>
      <c r="M16" s="29"/>
      <c r="N16" s="29"/>
      <c r="O16" s="29"/>
      <c r="P16" s="29"/>
      <c r="Q16" s="29"/>
      <c r="R16" s="29"/>
      <c r="S16" s="29">
        <v>2692</v>
      </c>
      <c r="T16" s="29"/>
      <c r="U16" s="29"/>
      <c r="V16" s="29"/>
      <c r="W16" s="29"/>
      <c r="X16" s="29"/>
      <c r="Y16" s="29"/>
      <c r="Z16" s="29">
        <v>126</v>
      </c>
      <c r="AA16" s="29"/>
      <c r="AB16" s="29"/>
      <c r="AC16" s="29"/>
      <c r="AD16" s="29">
        <v>38</v>
      </c>
      <c r="AE16" s="29"/>
      <c r="AF16" s="29"/>
      <c r="AG16" s="29"/>
      <c r="AH16" s="30">
        <f>(AD16/Z16)*100</f>
        <v>30.158730158730158</v>
      </c>
      <c r="AI16" s="30"/>
      <c r="AJ16" s="30"/>
      <c r="AK16" s="30"/>
      <c r="AL16" s="29">
        <v>2874</v>
      </c>
      <c r="AM16" s="29"/>
      <c r="AN16" s="29"/>
      <c r="AO16" s="29"/>
      <c r="AP16" s="29"/>
      <c r="AQ16" s="29"/>
      <c r="AR16" s="29"/>
      <c r="AS16" s="29">
        <v>142</v>
      </c>
      <c r="AT16" s="29"/>
      <c r="AU16" s="29"/>
      <c r="AV16" s="29"/>
      <c r="AW16" s="79">
        <v>38</v>
      </c>
      <c r="AX16" s="79"/>
      <c r="AY16" s="79"/>
      <c r="AZ16" s="79"/>
      <c r="BA16" s="80">
        <f>(AW16/AS16)*100</f>
        <v>26.760563380281688</v>
      </c>
      <c r="BB16" s="80"/>
      <c r="BC16" s="80"/>
      <c r="BD16" s="80"/>
      <c r="BE16" s="29">
        <v>3215</v>
      </c>
      <c r="BF16" s="29"/>
      <c r="BG16" s="29"/>
      <c r="BH16" s="29"/>
      <c r="BI16" s="29"/>
      <c r="BJ16" s="29"/>
      <c r="BK16" s="29"/>
      <c r="BL16" s="68">
        <v>133</v>
      </c>
      <c r="BM16" s="68"/>
      <c r="BN16" s="68"/>
      <c r="BO16" s="68"/>
      <c r="BP16" s="30">
        <f>(BL16/CB16)*100</f>
        <v>84.177215189873422</v>
      </c>
      <c r="BQ16" s="30"/>
      <c r="BR16" s="30"/>
      <c r="BS16" s="30"/>
      <c r="BT16" s="68">
        <v>25</v>
      </c>
      <c r="BU16" s="68"/>
      <c r="BV16" s="68"/>
      <c r="BW16" s="68"/>
      <c r="BX16" s="30">
        <f>(BT16/CB16)*100</f>
        <v>15.822784810126583</v>
      </c>
      <c r="BY16" s="30"/>
      <c r="BZ16" s="30"/>
      <c r="CA16" s="30"/>
      <c r="CB16" s="68">
        <v>158</v>
      </c>
      <c r="CC16" s="68"/>
      <c r="CD16" s="68"/>
      <c r="CE16" s="68"/>
      <c r="CF16" s="30">
        <f>(CB16/BE16)*100</f>
        <v>4.9144634525660962</v>
      </c>
      <c r="CG16" s="30"/>
      <c r="CH16" s="30"/>
      <c r="CI16" s="30"/>
      <c r="CJ16" s="30"/>
    </row>
    <row r="17" spans="1:88" s="10" customFormat="1" x14ac:dyDescent="0.2">
      <c r="A17" s="29"/>
      <c r="B17" s="29"/>
      <c r="C17" s="52"/>
      <c r="D17" s="52"/>
      <c r="E17" s="52"/>
      <c r="F17" s="52"/>
      <c r="G17" s="52"/>
      <c r="H17" s="52"/>
      <c r="I17" s="52"/>
      <c r="J17" s="52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30"/>
      <c r="AI17" s="30"/>
      <c r="AJ17" s="30"/>
      <c r="AK17" s="30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79"/>
      <c r="AX17" s="79"/>
      <c r="AY17" s="79"/>
      <c r="AZ17" s="79"/>
      <c r="BA17" s="80"/>
      <c r="BB17" s="80"/>
      <c r="BC17" s="80"/>
      <c r="BD17" s="80"/>
      <c r="BE17" s="29"/>
      <c r="BF17" s="29"/>
      <c r="BG17" s="29"/>
      <c r="BH17" s="29"/>
      <c r="BI17" s="29"/>
      <c r="BJ17" s="29"/>
      <c r="BK17" s="29"/>
      <c r="BL17" s="68"/>
      <c r="BM17" s="68"/>
      <c r="BN17" s="68"/>
      <c r="BO17" s="68"/>
      <c r="BP17" s="30"/>
      <c r="BQ17" s="30"/>
      <c r="BR17" s="30"/>
      <c r="BS17" s="30"/>
      <c r="BT17" s="68"/>
      <c r="BU17" s="68"/>
      <c r="BV17" s="68"/>
      <c r="BW17" s="68"/>
      <c r="BX17" s="30"/>
      <c r="BY17" s="30"/>
      <c r="BZ17" s="30"/>
      <c r="CA17" s="30"/>
      <c r="CB17" s="68"/>
      <c r="CC17" s="68"/>
      <c r="CD17" s="68"/>
      <c r="CE17" s="68"/>
      <c r="CF17" s="30"/>
      <c r="CG17" s="30"/>
      <c r="CH17" s="30"/>
      <c r="CI17" s="30"/>
      <c r="CJ17" s="30"/>
    </row>
    <row r="18" spans="1:88" s="10" customFormat="1" x14ac:dyDescent="0.2">
      <c r="A18" s="29" t="s">
        <v>18</v>
      </c>
      <c r="B18" s="29"/>
      <c r="C18" s="52" t="s">
        <v>19</v>
      </c>
      <c r="D18" s="52"/>
      <c r="E18" s="52"/>
      <c r="F18" s="52"/>
      <c r="G18" s="52"/>
      <c r="H18" s="52"/>
      <c r="I18" s="52"/>
      <c r="J18" s="52"/>
      <c r="K18" s="29">
        <v>485.42</v>
      </c>
      <c r="L18" s="29"/>
      <c r="M18" s="29"/>
      <c r="N18" s="29"/>
      <c r="O18" s="29"/>
      <c r="P18" s="29"/>
      <c r="Q18" s="29"/>
      <c r="R18" s="29"/>
      <c r="S18" s="29">
        <v>592</v>
      </c>
      <c r="T18" s="29"/>
      <c r="U18" s="29"/>
      <c r="V18" s="29"/>
      <c r="W18" s="29"/>
      <c r="X18" s="29"/>
      <c r="Y18" s="29"/>
      <c r="Z18" s="29">
        <v>18</v>
      </c>
      <c r="AA18" s="29"/>
      <c r="AB18" s="29"/>
      <c r="AC18" s="29"/>
      <c r="AD18" s="29">
        <v>9</v>
      </c>
      <c r="AE18" s="29"/>
      <c r="AF18" s="29"/>
      <c r="AG18" s="29"/>
      <c r="AH18" s="30">
        <f>(AD18/Z18)*100</f>
        <v>50</v>
      </c>
      <c r="AI18" s="30"/>
      <c r="AJ18" s="30"/>
      <c r="AK18" s="30"/>
      <c r="AL18" s="29">
        <v>728</v>
      </c>
      <c r="AM18" s="29"/>
      <c r="AN18" s="29"/>
      <c r="AO18" s="29"/>
      <c r="AP18" s="29"/>
      <c r="AQ18" s="29"/>
      <c r="AR18" s="29"/>
      <c r="AS18" s="29">
        <v>19</v>
      </c>
      <c r="AT18" s="29"/>
      <c r="AU18" s="29"/>
      <c r="AV18" s="29"/>
      <c r="AW18" s="79">
        <v>9</v>
      </c>
      <c r="AX18" s="79"/>
      <c r="AY18" s="79"/>
      <c r="AZ18" s="79"/>
      <c r="BA18" s="80">
        <f>(AW18/AS18)*100</f>
        <v>47.368421052631575</v>
      </c>
      <c r="BB18" s="80"/>
      <c r="BC18" s="80"/>
      <c r="BD18" s="80"/>
      <c r="BE18" s="29">
        <v>783</v>
      </c>
      <c r="BF18" s="29"/>
      <c r="BG18" s="29"/>
      <c r="BH18" s="29"/>
      <c r="BI18" s="29"/>
      <c r="BJ18" s="29"/>
      <c r="BK18" s="29"/>
      <c r="BL18" s="68">
        <v>20</v>
      </c>
      <c r="BM18" s="68"/>
      <c r="BN18" s="68"/>
      <c r="BO18" s="68"/>
      <c r="BP18" s="30">
        <f>(BL18/CB18)*100</f>
        <v>86.956521739130437</v>
      </c>
      <c r="BQ18" s="30"/>
      <c r="BR18" s="30"/>
      <c r="BS18" s="30"/>
      <c r="BT18" s="68">
        <v>3</v>
      </c>
      <c r="BU18" s="68"/>
      <c r="BV18" s="68"/>
      <c r="BW18" s="68"/>
      <c r="BX18" s="30">
        <f>(BT18/CB18)*100</f>
        <v>13.043478260869565</v>
      </c>
      <c r="BY18" s="30"/>
      <c r="BZ18" s="30"/>
      <c r="CA18" s="30"/>
      <c r="CB18" s="68">
        <v>23</v>
      </c>
      <c r="CC18" s="68"/>
      <c r="CD18" s="68"/>
      <c r="CE18" s="68"/>
      <c r="CF18" s="30">
        <f>(CB18/BE18)*100</f>
        <v>2.9374201787994889</v>
      </c>
      <c r="CG18" s="30"/>
      <c r="CH18" s="30"/>
      <c r="CI18" s="30"/>
      <c r="CJ18" s="30"/>
    </row>
    <row r="19" spans="1:88" s="10" customFormat="1" x14ac:dyDescent="0.2">
      <c r="A19" s="29" t="s">
        <v>20</v>
      </c>
      <c r="B19" s="29"/>
      <c r="C19" s="52" t="s">
        <v>25</v>
      </c>
      <c r="D19" s="52"/>
      <c r="E19" s="52"/>
      <c r="F19" s="52"/>
      <c r="G19" s="52"/>
      <c r="H19" s="52"/>
      <c r="I19" s="52"/>
      <c r="J19" s="52"/>
      <c r="K19" s="29">
        <v>2800.06</v>
      </c>
      <c r="L19" s="29"/>
      <c r="M19" s="29"/>
      <c r="N19" s="29"/>
      <c r="O19" s="29"/>
      <c r="P19" s="29"/>
      <c r="Q19" s="29"/>
      <c r="R19" s="29"/>
      <c r="S19" s="29">
        <v>10835</v>
      </c>
      <c r="T19" s="29"/>
      <c r="U19" s="29"/>
      <c r="V19" s="29"/>
      <c r="W19" s="29"/>
      <c r="X19" s="29"/>
      <c r="Y19" s="29"/>
      <c r="Z19" s="29">
        <v>971</v>
      </c>
      <c r="AA19" s="29"/>
      <c r="AB19" s="29"/>
      <c r="AC19" s="29"/>
      <c r="AD19" s="29">
        <v>254</v>
      </c>
      <c r="AE19" s="29"/>
      <c r="AF19" s="29"/>
      <c r="AG19" s="29"/>
      <c r="AH19" s="30">
        <f>(AD19/Z19)*100</f>
        <v>26.158599382080329</v>
      </c>
      <c r="AI19" s="30"/>
      <c r="AJ19" s="30"/>
      <c r="AK19" s="30"/>
      <c r="AL19" s="29">
        <v>10156</v>
      </c>
      <c r="AM19" s="29"/>
      <c r="AN19" s="29"/>
      <c r="AO19" s="29"/>
      <c r="AP19" s="29"/>
      <c r="AQ19" s="29"/>
      <c r="AR19" s="29"/>
      <c r="AS19" s="29">
        <v>721</v>
      </c>
      <c r="AT19" s="29"/>
      <c r="AU19" s="29"/>
      <c r="AV19" s="29"/>
      <c r="AW19" s="79">
        <v>254</v>
      </c>
      <c r="AX19" s="79"/>
      <c r="AY19" s="79"/>
      <c r="AZ19" s="79"/>
      <c r="BA19" s="80">
        <f>(AW19/AS19)*100</f>
        <v>35.228848821081833</v>
      </c>
      <c r="BB19" s="80"/>
      <c r="BC19" s="80"/>
      <c r="BD19" s="80"/>
      <c r="BE19" s="29">
        <v>10113</v>
      </c>
      <c r="BF19" s="29"/>
      <c r="BG19" s="29"/>
      <c r="BH19" s="29"/>
      <c r="BI19" s="29"/>
      <c r="BJ19" s="29"/>
      <c r="BK19" s="29"/>
      <c r="BL19" s="68">
        <v>590</v>
      </c>
      <c r="BM19" s="68"/>
      <c r="BN19" s="68"/>
      <c r="BO19" s="68"/>
      <c r="BP19" s="30">
        <f>(BL19/CB19)*100</f>
        <v>84.406294706723898</v>
      </c>
      <c r="BQ19" s="30"/>
      <c r="BR19" s="30"/>
      <c r="BS19" s="30"/>
      <c r="BT19" s="68">
        <v>109</v>
      </c>
      <c r="BU19" s="68"/>
      <c r="BV19" s="68"/>
      <c r="BW19" s="68"/>
      <c r="BX19" s="30">
        <f>(BT19/CB19)*100</f>
        <v>15.593705293276109</v>
      </c>
      <c r="BY19" s="30"/>
      <c r="BZ19" s="30"/>
      <c r="CA19" s="30"/>
      <c r="CB19" s="68">
        <v>699</v>
      </c>
      <c r="CC19" s="68"/>
      <c r="CD19" s="68"/>
      <c r="CE19" s="68"/>
      <c r="CF19" s="30">
        <f>(CB19/BE19)*100</f>
        <v>6.9118955799466031</v>
      </c>
      <c r="CG19" s="30"/>
      <c r="CH19" s="30"/>
      <c r="CI19" s="30"/>
      <c r="CJ19" s="30"/>
    </row>
    <row r="20" spans="1:88" s="10" customFormat="1" x14ac:dyDescent="0.2">
      <c r="A20" s="29" t="s">
        <v>21</v>
      </c>
      <c r="B20" s="29"/>
      <c r="C20" s="52" t="s">
        <v>26</v>
      </c>
      <c r="D20" s="52"/>
      <c r="E20" s="52"/>
      <c r="F20" s="52"/>
      <c r="G20" s="52"/>
      <c r="H20" s="52"/>
      <c r="I20" s="52"/>
      <c r="J20" s="52"/>
      <c r="K20" s="29">
        <v>670.36</v>
      </c>
      <c r="L20" s="29"/>
      <c r="M20" s="29"/>
      <c r="N20" s="29"/>
      <c r="O20" s="29"/>
      <c r="P20" s="29"/>
      <c r="Q20" s="29"/>
      <c r="R20" s="29"/>
      <c r="S20" s="29">
        <v>1492</v>
      </c>
      <c r="T20" s="29"/>
      <c r="U20" s="29"/>
      <c r="V20" s="29"/>
      <c r="W20" s="29"/>
      <c r="X20" s="29"/>
      <c r="Y20" s="29"/>
      <c r="Z20" s="29">
        <v>74</v>
      </c>
      <c r="AA20" s="29"/>
      <c r="AB20" s="29"/>
      <c r="AC20" s="29"/>
      <c r="AD20" s="29">
        <v>61</v>
      </c>
      <c r="AE20" s="29"/>
      <c r="AF20" s="29"/>
      <c r="AG20" s="29"/>
      <c r="AH20" s="30">
        <f>(AD20/Z20)*100</f>
        <v>82.432432432432435</v>
      </c>
      <c r="AI20" s="30"/>
      <c r="AJ20" s="30"/>
      <c r="AK20" s="30"/>
      <c r="AL20" s="29">
        <v>1467</v>
      </c>
      <c r="AM20" s="29"/>
      <c r="AN20" s="29"/>
      <c r="AO20" s="29"/>
      <c r="AP20" s="29"/>
      <c r="AQ20" s="29"/>
      <c r="AR20" s="29"/>
      <c r="AS20" s="29">
        <v>72</v>
      </c>
      <c r="AT20" s="29"/>
      <c r="AU20" s="29"/>
      <c r="AV20" s="29"/>
      <c r="AW20" s="79">
        <v>61</v>
      </c>
      <c r="AX20" s="79"/>
      <c r="AY20" s="79"/>
      <c r="AZ20" s="79"/>
      <c r="BA20" s="80">
        <f>(AW20/AS20)*100</f>
        <v>84.722222222222214</v>
      </c>
      <c r="BB20" s="80"/>
      <c r="BC20" s="80"/>
      <c r="BD20" s="80"/>
      <c r="BE20" s="29">
        <v>1455</v>
      </c>
      <c r="BF20" s="29"/>
      <c r="BG20" s="29"/>
      <c r="BH20" s="29"/>
      <c r="BI20" s="29"/>
      <c r="BJ20" s="29"/>
      <c r="BK20" s="29"/>
      <c r="BL20" s="68" t="s">
        <v>29</v>
      </c>
      <c r="BM20" s="68"/>
      <c r="BN20" s="68"/>
      <c r="BO20" s="68"/>
      <c r="BP20" s="29" t="s">
        <v>29</v>
      </c>
      <c r="BQ20" s="29"/>
      <c r="BR20" s="29"/>
      <c r="BS20" s="29"/>
      <c r="BT20" s="68" t="s">
        <v>29</v>
      </c>
      <c r="BU20" s="68"/>
      <c r="BV20" s="68"/>
      <c r="BW20" s="68"/>
      <c r="BX20" s="29" t="s">
        <v>29</v>
      </c>
      <c r="BY20" s="29"/>
      <c r="BZ20" s="29"/>
      <c r="CA20" s="29"/>
      <c r="CB20" s="68">
        <v>72</v>
      </c>
      <c r="CC20" s="68"/>
      <c r="CD20" s="68"/>
      <c r="CE20" s="68"/>
      <c r="CF20" s="30">
        <f>(CB20/BE20)*100</f>
        <v>4.9484536082474229</v>
      </c>
      <c r="CG20" s="30"/>
      <c r="CH20" s="30"/>
      <c r="CI20" s="30"/>
      <c r="CJ20" s="30"/>
    </row>
    <row r="21" spans="1:88" x14ac:dyDescent="0.2">
      <c r="A21" s="40" t="s">
        <v>22</v>
      </c>
      <c r="B21" s="40"/>
      <c r="C21" s="37" t="s">
        <v>27</v>
      </c>
      <c r="D21" s="37"/>
      <c r="E21" s="37"/>
      <c r="F21" s="37"/>
      <c r="G21" s="37"/>
      <c r="H21" s="37"/>
      <c r="I21" s="37"/>
      <c r="J21" s="37"/>
      <c r="K21" s="40">
        <v>497.8</v>
      </c>
      <c r="L21" s="40"/>
      <c r="M21" s="40"/>
      <c r="N21" s="40"/>
      <c r="O21" s="40"/>
      <c r="P21" s="40"/>
      <c r="Q21" s="40"/>
      <c r="R21" s="40"/>
      <c r="S21" s="29">
        <v>73</v>
      </c>
      <c r="T21" s="29"/>
      <c r="U21" s="29"/>
      <c r="V21" s="29"/>
      <c r="W21" s="29"/>
      <c r="X21" s="29"/>
      <c r="Y21" s="29"/>
      <c r="Z21" s="38">
        <v>5</v>
      </c>
      <c r="AA21" s="38"/>
      <c r="AB21" s="38"/>
      <c r="AC21" s="38"/>
      <c r="AD21" s="29">
        <v>1</v>
      </c>
      <c r="AE21" s="29"/>
      <c r="AF21" s="29"/>
      <c r="AG21" s="29"/>
      <c r="AH21" s="30">
        <f>(AD21/Z21)*100</f>
        <v>20</v>
      </c>
      <c r="AI21" s="30"/>
      <c r="AJ21" s="30"/>
      <c r="AK21" s="30"/>
      <c r="AL21" s="29">
        <v>128</v>
      </c>
      <c r="AM21" s="29"/>
      <c r="AN21" s="29"/>
      <c r="AO21" s="29"/>
      <c r="AP21" s="29"/>
      <c r="AQ21" s="29"/>
      <c r="AR21" s="29"/>
      <c r="AS21" s="38">
        <v>7</v>
      </c>
      <c r="AT21" s="38"/>
      <c r="AU21" s="38"/>
      <c r="AV21" s="38"/>
      <c r="AW21" s="79">
        <v>1</v>
      </c>
      <c r="AX21" s="79"/>
      <c r="AY21" s="79"/>
      <c r="AZ21" s="79"/>
      <c r="BA21" s="80">
        <f>(AW21/AS21)*100</f>
        <v>14.285714285714285</v>
      </c>
      <c r="BB21" s="80"/>
      <c r="BC21" s="80"/>
      <c r="BD21" s="80"/>
      <c r="BE21" s="29">
        <v>128</v>
      </c>
      <c r="BF21" s="29"/>
      <c r="BG21" s="29"/>
      <c r="BH21" s="29"/>
      <c r="BI21" s="29"/>
      <c r="BJ21" s="29"/>
      <c r="BK21" s="29"/>
      <c r="BL21" s="68" t="s">
        <v>29</v>
      </c>
      <c r="BM21" s="68"/>
      <c r="BN21" s="68"/>
      <c r="BO21" s="68"/>
      <c r="BP21" s="29" t="s">
        <v>29</v>
      </c>
      <c r="BQ21" s="29"/>
      <c r="BR21" s="29"/>
      <c r="BS21" s="29"/>
      <c r="BT21" s="68" t="s">
        <v>29</v>
      </c>
      <c r="BU21" s="68"/>
      <c r="BV21" s="68"/>
      <c r="BW21" s="68"/>
      <c r="BX21" s="29" t="s">
        <v>29</v>
      </c>
      <c r="BY21" s="29"/>
      <c r="BZ21" s="29"/>
      <c r="CA21" s="29"/>
      <c r="CB21" s="69">
        <v>6</v>
      </c>
      <c r="CC21" s="69"/>
      <c r="CD21" s="69"/>
      <c r="CE21" s="69"/>
      <c r="CF21" s="30">
        <f>(CB21/BE21)*100</f>
        <v>4.6875</v>
      </c>
      <c r="CG21" s="30"/>
      <c r="CH21" s="30"/>
      <c r="CI21" s="30"/>
      <c r="CJ21" s="30"/>
    </row>
    <row r="22" spans="1:88" ht="12.75" customHeight="1" x14ac:dyDescent="0.2">
      <c r="A22" s="40" t="s">
        <v>23</v>
      </c>
      <c r="B22" s="40"/>
      <c r="C22" s="37" t="s">
        <v>28</v>
      </c>
      <c r="D22" s="37"/>
      <c r="E22" s="37"/>
      <c r="F22" s="37"/>
      <c r="G22" s="37"/>
      <c r="H22" s="37"/>
      <c r="I22" s="37"/>
      <c r="J22" s="37"/>
      <c r="K22" s="40">
        <v>1497.03</v>
      </c>
      <c r="L22" s="40"/>
      <c r="M22" s="40"/>
      <c r="N22" s="40"/>
      <c r="O22" s="40"/>
      <c r="P22" s="40"/>
      <c r="Q22" s="40"/>
      <c r="R22" s="40"/>
      <c r="S22" s="29">
        <v>8139</v>
      </c>
      <c r="T22" s="29"/>
      <c r="U22" s="29"/>
      <c r="V22" s="29"/>
      <c r="W22" s="29"/>
      <c r="X22" s="29"/>
      <c r="Y22" s="29"/>
      <c r="Z22" s="29">
        <v>2841</v>
      </c>
      <c r="AA22" s="29"/>
      <c r="AB22" s="29"/>
      <c r="AC22" s="29"/>
      <c r="AD22" s="29">
        <v>303</v>
      </c>
      <c r="AE22" s="29"/>
      <c r="AF22" s="29"/>
      <c r="AG22" s="29"/>
      <c r="AH22" s="30">
        <f>(AD22/Z22)*100</f>
        <v>10.665258711721224</v>
      </c>
      <c r="AI22" s="30"/>
      <c r="AJ22" s="30"/>
      <c r="AK22" s="30"/>
      <c r="AL22" s="29">
        <v>8295</v>
      </c>
      <c r="AM22" s="29"/>
      <c r="AN22" s="29"/>
      <c r="AO22" s="29"/>
      <c r="AP22" s="29"/>
      <c r="AQ22" s="29"/>
      <c r="AR22" s="29"/>
      <c r="AS22" s="29">
        <v>2863</v>
      </c>
      <c r="AT22" s="29"/>
      <c r="AU22" s="29"/>
      <c r="AV22" s="29"/>
      <c r="AW22" s="79">
        <v>2857</v>
      </c>
      <c r="AX22" s="79"/>
      <c r="AY22" s="79"/>
      <c r="AZ22" s="79"/>
      <c r="BA22" s="80">
        <f>(AW22/AS22)*100</f>
        <v>99.790429619280474</v>
      </c>
      <c r="BB22" s="80"/>
      <c r="BC22" s="80"/>
      <c r="BD22" s="80"/>
      <c r="BE22" s="29">
        <v>8261</v>
      </c>
      <c r="BF22" s="29"/>
      <c r="BG22" s="29"/>
      <c r="BH22" s="29"/>
      <c r="BI22" s="29"/>
      <c r="BJ22" s="29"/>
      <c r="BK22" s="29"/>
      <c r="BL22" s="68" t="s">
        <v>29</v>
      </c>
      <c r="BM22" s="68"/>
      <c r="BN22" s="68"/>
      <c r="BO22" s="68"/>
      <c r="BP22" s="29" t="s">
        <v>29</v>
      </c>
      <c r="BQ22" s="29"/>
      <c r="BR22" s="29"/>
      <c r="BS22" s="29"/>
      <c r="BT22" s="68" t="s">
        <v>29</v>
      </c>
      <c r="BU22" s="68"/>
      <c r="BV22" s="68"/>
      <c r="BW22" s="68"/>
      <c r="BX22" s="29" t="s">
        <v>29</v>
      </c>
      <c r="BY22" s="29"/>
      <c r="BZ22" s="29"/>
      <c r="CA22" s="29"/>
      <c r="CB22" s="68">
        <v>2879</v>
      </c>
      <c r="CC22" s="68"/>
      <c r="CD22" s="68"/>
      <c r="CE22" s="68"/>
      <c r="CF22" s="30">
        <f>(CB22/BE22)*100</f>
        <v>34.850502360489045</v>
      </c>
      <c r="CG22" s="30"/>
      <c r="CH22" s="30"/>
      <c r="CI22" s="30"/>
      <c r="CJ22" s="30"/>
    </row>
    <row r="24" spans="1:88" ht="12.75" customHeight="1" x14ac:dyDescent="0.2"/>
    <row r="25" spans="1:88" ht="12.75" customHeight="1" x14ac:dyDescent="0.2"/>
    <row r="26" spans="1:88" ht="12.75" customHeight="1" x14ac:dyDescent="0.2"/>
    <row r="28" spans="1:8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</row>
    <row r="29" spans="1:88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</row>
    <row r="30" spans="1:88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</row>
    <row r="31" spans="1:88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</row>
    <row r="32" spans="1:8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</row>
    <row r="33" spans="1:88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</row>
    <row r="34" spans="1:88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</row>
    <row r="35" spans="1:88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</row>
    <row r="36" spans="1:88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</row>
    <row r="37" spans="1:88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</row>
    <row r="38" spans="1:88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</row>
    <row r="39" spans="1:88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</row>
    <row r="40" spans="1:88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</row>
  </sheetData>
  <mergeCells count="157">
    <mergeCell ref="A1:CJ1"/>
    <mergeCell ref="U3:BR3"/>
    <mergeCell ref="AJ4:BF4"/>
    <mergeCell ref="X6:BO6"/>
    <mergeCell ref="AL8:BD9"/>
    <mergeCell ref="BE8:CJ9"/>
    <mergeCell ref="S8:AK9"/>
    <mergeCell ref="CB12:CE14"/>
    <mergeCell ref="BX12:CA14"/>
    <mergeCell ref="K8:R14"/>
    <mergeCell ref="BP12:BS14"/>
    <mergeCell ref="BL12:BO14"/>
    <mergeCell ref="BE10:BK14"/>
    <mergeCell ref="AS10:AV14"/>
    <mergeCell ref="BL10:CJ10"/>
    <mergeCell ref="CB11:CJ11"/>
    <mergeCell ref="CF12:CJ14"/>
    <mergeCell ref="BL11:BS11"/>
    <mergeCell ref="AD10:AK11"/>
    <mergeCell ref="S10:Y14"/>
    <mergeCell ref="AL10:AR14"/>
    <mergeCell ref="AH12:AK14"/>
    <mergeCell ref="AD12:AG14"/>
    <mergeCell ref="Z10:AC14"/>
    <mergeCell ref="A15:B15"/>
    <mergeCell ref="C15:J15"/>
    <mergeCell ref="K15:R15"/>
    <mergeCell ref="S15:Y15"/>
    <mergeCell ref="C8:J14"/>
    <mergeCell ref="A8:B14"/>
    <mergeCell ref="C16:J17"/>
    <mergeCell ref="A16:B17"/>
    <mergeCell ref="K16:R17"/>
    <mergeCell ref="S16:Y17"/>
    <mergeCell ref="CF16:CJ17"/>
    <mergeCell ref="AW10:BD11"/>
    <mergeCell ref="AW12:AZ14"/>
    <mergeCell ref="BA12:BD14"/>
    <mergeCell ref="AW15:AZ15"/>
    <mergeCell ref="BA15:BD15"/>
    <mergeCell ref="CF15:CJ15"/>
    <mergeCell ref="BP15:BS15"/>
    <mergeCell ref="BT15:BW15"/>
    <mergeCell ref="BX15:CA15"/>
    <mergeCell ref="CB15:CE15"/>
    <mergeCell ref="AS15:AV15"/>
    <mergeCell ref="BE15:BK15"/>
    <mergeCell ref="BL15:BO15"/>
    <mergeCell ref="Z15:AC15"/>
    <mergeCell ref="AD15:AG15"/>
    <mergeCell ref="AH15:AK15"/>
    <mergeCell ref="BT11:CA11"/>
    <mergeCell ref="BT12:BW14"/>
    <mergeCell ref="AL15:AR15"/>
    <mergeCell ref="AS16:AV17"/>
    <mergeCell ref="BE16:BK17"/>
    <mergeCell ref="BL16:BO17"/>
    <mergeCell ref="AW16:AZ17"/>
    <mergeCell ref="BA16:BD17"/>
    <mergeCell ref="BX16:CA17"/>
    <mergeCell ref="CB18:CE18"/>
    <mergeCell ref="Z16:AC17"/>
    <mergeCell ref="AD16:AG17"/>
    <mergeCell ref="AH16:AK17"/>
    <mergeCell ref="AL16:AR17"/>
    <mergeCell ref="BP16:BS17"/>
    <mergeCell ref="BT16:BW17"/>
    <mergeCell ref="BE18:BK18"/>
    <mergeCell ref="BL18:BO18"/>
    <mergeCell ref="BP18:BS18"/>
    <mergeCell ref="AW18:AZ18"/>
    <mergeCell ref="BA18:BD18"/>
    <mergeCell ref="BT18:BW18"/>
    <mergeCell ref="CB16:CE17"/>
    <mergeCell ref="CF18:CJ18"/>
    <mergeCell ref="A22:B22"/>
    <mergeCell ref="A19:B19"/>
    <mergeCell ref="A20:B20"/>
    <mergeCell ref="A21:B21"/>
    <mergeCell ref="C22:J22"/>
    <mergeCell ref="C19:J19"/>
    <mergeCell ref="C20:J20"/>
    <mergeCell ref="A18:B18"/>
    <mergeCell ref="C21:J21"/>
    <mergeCell ref="AD18:AG18"/>
    <mergeCell ref="AH18:AK18"/>
    <mergeCell ref="AL18:AR18"/>
    <mergeCell ref="AS18:AV18"/>
    <mergeCell ref="K22:R22"/>
    <mergeCell ref="K19:R19"/>
    <mergeCell ref="K20:R20"/>
    <mergeCell ref="K21:R21"/>
    <mergeCell ref="BX18:CA18"/>
    <mergeCell ref="C18:J18"/>
    <mergeCell ref="K18:R18"/>
    <mergeCell ref="S18:Y18"/>
    <mergeCell ref="Z18:AC18"/>
    <mergeCell ref="Z22:AC22"/>
    <mergeCell ref="AD22:AG22"/>
    <mergeCell ref="AD19:AG19"/>
    <mergeCell ref="AD20:AG20"/>
    <mergeCell ref="AD21:AG21"/>
    <mergeCell ref="Z19:AC19"/>
    <mergeCell ref="Z20:AC20"/>
    <mergeCell ref="Z21:AC21"/>
    <mergeCell ref="S22:Y22"/>
    <mergeCell ref="S19:Y19"/>
    <mergeCell ref="S20:Y20"/>
    <mergeCell ref="S21:Y21"/>
    <mergeCell ref="AS22:AV22"/>
    <mergeCell ref="AS19:AV19"/>
    <mergeCell ref="AS20:AV20"/>
    <mergeCell ref="AS21:AV21"/>
    <mergeCell ref="AL22:AR22"/>
    <mergeCell ref="AL19:AR19"/>
    <mergeCell ref="AL20:AR20"/>
    <mergeCell ref="AL21:AR21"/>
    <mergeCell ref="AH22:AK22"/>
    <mergeCell ref="AH19:AK19"/>
    <mergeCell ref="AH20:AK20"/>
    <mergeCell ref="AH21:AK21"/>
    <mergeCell ref="BE22:BK22"/>
    <mergeCell ref="BE19:BK19"/>
    <mergeCell ref="BE20:BK20"/>
    <mergeCell ref="BE21:BK21"/>
    <mergeCell ref="AW22:AZ22"/>
    <mergeCell ref="BA22:BD22"/>
    <mergeCell ref="AW19:AZ19"/>
    <mergeCell ref="AW20:AZ20"/>
    <mergeCell ref="AW21:AZ21"/>
    <mergeCell ref="BA19:BD19"/>
    <mergeCell ref="BA20:BD20"/>
    <mergeCell ref="BA21:BD21"/>
    <mergeCell ref="BT22:BW22"/>
    <mergeCell ref="BT19:BW19"/>
    <mergeCell ref="BT20:BW20"/>
    <mergeCell ref="BT21:BW21"/>
    <mergeCell ref="BP22:BS22"/>
    <mergeCell ref="BP19:BS19"/>
    <mergeCell ref="BP20:BS20"/>
    <mergeCell ref="BP21:BS21"/>
    <mergeCell ref="BL22:BO22"/>
    <mergeCell ref="BL19:BO19"/>
    <mergeCell ref="BL20:BO20"/>
    <mergeCell ref="BL21:BO21"/>
    <mergeCell ref="BX22:CA22"/>
    <mergeCell ref="CB22:CE22"/>
    <mergeCell ref="CF22:CJ22"/>
    <mergeCell ref="BX21:CA21"/>
    <mergeCell ref="CB21:CE21"/>
    <mergeCell ref="CF21:CJ21"/>
    <mergeCell ref="BX19:CA19"/>
    <mergeCell ref="CB19:CE19"/>
    <mergeCell ref="CF19:CJ19"/>
    <mergeCell ref="BX20:CA20"/>
    <mergeCell ref="CB20:CE20"/>
    <mergeCell ref="CF20:CJ2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Изюбрь</vt:lpstr>
      <vt:lpstr>Косуля</vt:lpstr>
      <vt:lpstr>Лось</vt:lpstr>
      <vt:lpstr>Кабарга</vt:lpstr>
      <vt:lpstr>Соболь</vt:lpstr>
      <vt:lpstr>РЫСЬ</vt:lpstr>
      <vt:lpstr>ЛИМИТ </vt:lpstr>
      <vt:lpstr>Соболь!Область_печати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Стрельцов Д.А.</cp:lastModifiedBy>
  <cp:lastPrinted>2019-05-21T04:23:59Z</cp:lastPrinted>
  <dcterms:created xsi:type="dcterms:W3CDTF">1996-10-08T23:32:33Z</dcterms:created>
  <dcterms:modified xsi:type="dcterms:W3CDTF">2020-03-18T01:07:44Z</dcterms:modified>
</cp:coreProperties>
</file>